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80" windowWidth="15105" windowHeight="7935" tabRatio="761" firstSheet="3" activeTab="3"/>
  </bookViews>
  <sheets>
    <sheet name="Прейскурант для гр.РБ" sheetId="1" state="hidden" r:id="rId1"/>
    <sheet name="Мед-ты РБ" sheetId="2" state="hidden" r:id="rId2"/>
    <sheet name="в кассу" sheetId="3" state="hidden" r:id="rId3"/>
    <sheet name="Прейскурант для ин.гр." sheetId="4" r:id="rId4"/>
    <sheet name="м-ты ин.гр." sheetId="5" state="hidden" r:id="rId5"/>
    <sheet name="Прейскурант по ДДМС" sheetId="6" state="hidden" r:id="rId6"/>
    <sheet name="М-ты по ДДМС" sheetId="7" state="hidden" r:id="rId7"/>
  </sheets>
  <definedNames>
    <definedName name="_xlfn.SINGLE" hidden="1">#NAME?</definedName>
  </definedNames>
  <calcPr fullCalcOnLoad="1"/>
</workbook>
</file>

<file path=xl/sharedStrings.xml><?xml version="1.0" encoding="utf-8"?>
<sst xmlns="http://schemas.openxmlformats.org/spreadsheetml/2006/main" count="1749" uniqueCount="264">
  <si>
    <t>№ п/п</t>
  </si>
  <si>
    <t>Наименование услуг</t>
  </si>
  <si>
    <t>Единица измерения</t>
  </si>
  <si>
    <t>УТВЕРЖДАЮ:</t>
  </si>
  <si>
    <t>П Р Е Й С К У Р А Н Т</t>
  </si>
  <si>
    <t>исследование</t>
  </si>
  <si>
    <t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t>
  </si>
  <si>
    <t>регистрация</t>
  </si>
  <si>
    <t>для гематологических (исследование одного показателя), биохимических или исследований протромбинового времени</t>
  </si>
  <si>
    <t>проба</t>
  </si>
  <si>
    <t>для всего спектра гематологических исследований в понятии "общий анализ крови", включая лейкоцитарную формулу</t>
  </si>
  <si>
    <t>забор крови из вены</t>
  </si>
  <si>
    <t>обработка венозной крови для получения плазмы или сыворотки</t>
  </si>
  <si>
    <t>определение количества, цвета, прозрачности, наличия осадка, относительной плотности, pH</t>
  </si>
  <si>
    <t>обнаружение глюкозы экспресс-тестом</t>
  </si>
  <si>
    <t>1.</t>
  </si>
  <si>
    <t>1.2.</t>
  </si>
  <si>
    <t>2.</t>
  </si>
  <si>
    <t xml:space="preserve">Общий анализ крови, включая лейкоцитарную формулу </t>
  </si>
  <si>
    <t>скарификатор</t>
  </si>
  <si>
    <t>ватный тампон</t>
  </si>
  <si>
    <t>антисептик</t>
  </si>
  <si>
    <t>перчатки</t>
  </si>
  <si>
    <t>пробирка</t>
  </si>
  <si>
    <t>дезсредство</t>
  </si>
  <si>
    <t>предметное стекло</t>
  </si>
  <si>
    <t>гемоглабин</t>
  </si>
  <si>
    <t>фикатор май Грюнвальда</t>
  </si>
  <si>
    <t>краска по Романовскому</t>
  </si>
  <si>
    <t>масло касторовое</t>
  </si>
  <si>
    <t>спирт 96,6</t>
  </si>
  <si>
    <t>Определение холестерина</t>
  </si>
  <si>
    <t>вата</t>
  </si>
  <si>
    <t>шприц 20 мл.</t>
  </si>
  <si>
    <t>лейкопластырь</t>
  </si>
  <si>
    <t>перчатки резиновые</t>
  </si>
  <si>
    <t>наконечник</t>
  </si>
  <si>
    <t>раствор холестерина</t>
  </si>
  <si>
    <t>Определение глюкозы из вены</t>
  </si>
  <si>
    <t>раствор глюкозы</t>
  </si>
  <si>
    <t>Определение глюкозы из пальца</t>
  </si>
  <si>
    <t>5.</t>
  </si>
  <si>
    <t>Общий анализ мочи</t>
  </si>
  <si>
    <t>микроскопическое исследование осадка в норме</t>
  </si>
  <si>
    <t>обнаружение белка с сульфосалициловой кислотой</t>
  </si>
  <si>
    <t>сульфасолициловая кислота</t>
  </si>
  <si>
    <t>предметное стакло</t>
  </si>
  <si>
    <t>капиляры к СОЭ</t>
  </si>
  <si>
    <t>уксусная кислота</t>
  </si>
  <si>
    <t>цитрат натрия</t>
  </si>
  <si>
    <t>Общий анализ крови, включая лейкоцитарную формулу</t>
  </si>
  <si>
    <t>6.</t>
  </si>
  <si>
    <t>Забор крови из вены</t>
  </si>
  <si>
    <t>шприц 20,0</t>
  </si>
  <si>
    <t>Лейкопластырь бактериоцидный</t>
  </si>
  <si>
    <t>Септоцид</t>
  </si>
  <si>
    <t>Перчатки</t>
  </si>
  <si>
    <t>Вакутайнер</t>
  </si>
  <si>
    <t>Отпускная цена Слонимской ЦРБ</t>
  </si>
  <si>
    <t>Отпускная цена Дятловской ЦРБ</t>
  </si>
  <si>
    <t>Определение гармонов методом иммуноферментного анализа с полуавтоматизированным расчетом</t>
  </si>
  <si>
    <t>ТТГ</t>
  </si>
  <si>
    <t>Т4</t>
  </si>
  <si>
    <t>Анти-ТПО</t>
  </si>
  <si>
    <t>Определение канцеромаркеров методов иммуноферментного анализа полуавтоматический режим</t>
  </si>
  <si>
    <t>Кортизол</t>
  </si>
  <si>
    <t>Эстрадиол</t>
  </si>
  <si>
    <t>ЛГ</t>
  </si>
  <si>
    <t>ФСГ</t>
  </si>
  <si>
    <t>Пролактин</t>
  </si>
  <si>
    <t>Прогестерон</t>
  </si>
  <si>
    <t>Отпускная цена Санатория "Радон"</t>
  </si>
  <si>
    <t>Наименование платной медицинской услуги</t>
  </si>
  <si>
    <t>Тариф утвержденный (рубли)</t>
  </si>
  <si>
    <t>Стоимость лекарственных средств и изделий медицинского назначения</t>
  </si>
  <si>
    <t>7.</t>
  </si>
  <si>
    <t>1.3.2.</t>
  </si>
  <si>
    <t>единица измерения</t>
  </si>
  <si>
    <t>цена</t>
  </si>
  <si>
    <t>норма расхода</t>
  </si>
  <si>
    <t>сумма</t>
  </si>
  <si>
    <t>1.4.</t>
  </si>
  <si>
    <t>1.5.</t>
  </si>
  <si>
    <t>1.3.1.</t>
  </si>
  <si>
    <t>2.1.1.</t>
  </si>
  <si>
    <t>2.1.2.</t>
  </si>
  <si>
    <t>2.1.3.2.</t>
  </si>
  <si>
    <t>2.1.10.1.</t>
  </si>
  <si>
    <t>ИТОГО УСЛУГА:</t>
  </si>
  <si>
    <t>ИТОГО МЕДИКАМЕНТЫ</t>
  </si>
  <si>
    <t>8.</t>
  </si>
  <si>
    <t>ИССЛЕДОВАНИЕ КАЛА</t>
  </si>
  <si>
    <t>мл</t>
  </si>
  <si>
    <t>мыло жидкое</t>
  </si>
  <si>
    <t>с плазмой крови при непосредственном взятии крови из пальца и приготовления  контрольных сывороток и антигена на месте</t>
  </si>
  <si>
    <t>г</t>
  </si>
  <si>
    <t>контрольная сыворотка резкоположительная</t>
  </si>
  <si>
    <t>контрольная сыворотка слабоположительная</t>
  </si>
  <si>
    <t>антиген кардио­липиновый</t>
  </si>
  <si>
    <t>физиологичес­кий раствор</t>
  </si>
  <si>
    <t>2.8.5.</t>
  </si>
  <si>
    <t>обнаружение яиц гельминтов метолом Като (1 препарат)</t>
  </si>
  <si>
    <t>пластина пропитанная раствором като</t>
  </si>
  <si>
    <t>стеклянная палочка</t>
  </si>
  <si>
    <t>спирт 96,6%</t>
  </si>
  <si>
    <t>9.</t>
  </si>
  <si>
    <t>исследование соскоба на энтеробиоз (в 3-х препаратах)</t>
  </si>
  <si>
    <t>2.9.</t>
  </si>
  <si>
    <t>липкая лента (скотч)</t>
  </si>
  <si>
    <t>обнаружение простейших</t>
  </si>
  <si>
    <t>2.8.4.</t>
  </si>
  <si>
    <t>гр.</t>
  </si>
  <si>
    <t>шт.</t>
  </si>
  <si>
    <t>см.</t>
  </si>
  <si>
    <t>мл.</t>
  </si>
  <si>
    <t>пар.</t>
  </si>
  <si>
    <t>5.2.12.</t>
  </si>
  <si>
    <t>определение билирубина и его фракций в сыворотке крови методом Иендрашера-Клеггорн-Грофа</t>
  </si>
  <si>
    <t>2.1.3.</t>
  </si>
  <si>
    <t>обнаружение белка экспрес - тестом</t>
  </si>
  <si>
    <t>2.1.4.1.</t>
  </si>
  <si>
    <t>определение белка с сульфациловой кислотой</t>
  </si>
  <si>
    <t>пар</t>
  </si>
  <si>
    <t>раствор АЛТ</t>
  </si>
  <si>
    <t>раствор билирубина</t>
  </si>
  <si>
    <t>Обнаружение яиц гельминтов методом Като (1 препарат)</t>
  </si>
  <si>
    <t>Исследование соскоба на энтеробиоз (в 3-х препаратах)</t>
  </si>
  <si>
    <t>Обнаружение простейших</t>
  </si>
  <si>
    <t>10.</t>
  </si>
  <si>
    <t>11.</t>
  </si>
  <si>
    <t>Анализ крови на РВ</t>
  </si>
  <si>
    <t>8.17.11.5</t>
  </si>
  <si>
    <t>Определение АЛТ, билирубина</t>
  </si>
  <si>
    <t>св. Т4</t>
  </si>
  <si>
    <t>СА 125</t>
  </si>
  <si>
    <t>СА 19-9</t>
  </si>
  <si>
    <t>СЕА</t>
  </si>
  <si>
    <t>ПСА</t>
  </si>
  <si>
    <t>СА 15-3</t>
  </si>
  <si>
    <t>Тиреоглобулин</t>
  </si>
  <si>
    <t>АФП</t>
  </si>
  <si>
    <t>услуга</t>
  </si>
  <si>
    <t>св. Т3</t>
  </si>
  <si>
    <t>ДГЭА-С</t>
  </si>
  <si>
    <t>Тестостерон</t>
  </si>
  <si>
    <t>Вата</t>
  </si>
  <si>
    <t>набор (рабочий раствор)</t>
  </si>
  <si>
    <t>Определение гликогемоглобина в цельной крови</t>
  </si>
  <si>
    <t>ПСА свободный</t>
  </si>
  <si>
    <t>Общий анализ крови, включая лейкоцитарную формулу автоматизированным способом</t>
  </si>
  <si>
    <t>Diluent, ISOTONAC. 3</t>
  </si>
  <si>
    <t>Detergent, CLEANAC.5</t>
  </si>
  <si>
    <t>Detergent, CLEANAC. 3</t>
  </si>
  <si>
    <t>Hemolysing, HEMOLYNAC3(N)</t>
  </si>
  <si>
    <t>Hemolysing, HEMOLYNAC.5</t>
  </si>
  <si>
    <t>Контрольный материал</t>
  </si>
  <si>
    <t>мужчины ПСА</t>
  </si>
  <si>
    <t>женщины СА-125</t>
  </si>
  <si>
    <t>окраска бактерий "Куб"</t>
  </si>
  <si>
    <t>тест - полоска для определения  рН Мульти лаб</t>
  </si>
  <si>
    <t>Определение Гликированного гемоглобина в крови</t>
  </si>
  <si>
    <t>Тест на хеликобактер</t>
  </si>
  <si>
    <t>Микрореакция преципитация (МРП) с кардиолипиновым антигеном с инактиворованной сывороткой крови-качественный метод</t>
  </si>
  <si>
    <t>Микрорекция преципитации (МРП)с кардиолипиновым антигентом с инактивированной сывороткой крови- качественный метод</t>
  </si>
  <si>
    <t>Регистрация проб</t>
  </si>
  <si>
    <t>краситель-фиксатор по Май-Грюнвальду</t>
  </si>
  <si>
    <t>реактивы РФ</t>
  </si>
  <si>
    <t>импортные реактивы</t>
  </si>
  <si>
    <t>5,2.7</t>
  </si>
  <si>
    <t>Анализ крови на RW</t>
  </si>
  <si>
    <t>8.17.11.1</t>
  </si>
  <si>
    <t>определение глюкозы в цельной крови экспресс-методом</t>
  </si>
  <si>
    <t>об уровне тарифов на платные медицинские услуги в случае их изменения по клиническим лабораторным исследованиям для граждан РБ</t>
  </si>
  <si>
    <t>ПРЕЙСКУРАНТ</t>
  </si>
  <si>
    <t>Общий анализ крови</t>
  </si>
  <si>
    <t>1.2..</t>
  </si>
  <si>
    <t>1.3.1,</t>
  </si>
  <si>
    <t>12.</t>
  </si>
  <si>
    <t>13.</t>
  </si>
  <si>
    <t>14.</t>
  </si>
  <si>
    <t>15.</t>
  </si>
  <si>
    <t>тест</t>
  </si>
  <si>
    <t>Набор для определения концентрации гликирован. гемоглобина в крови+калибратор + контрольная сыворотка</t>
  </si>
  <si>
    <t>МЕДИКАМЕНТЫ</t>
  </si>
  <si>
    <t>Тарифс учётом стоимостил екарственных средств и изделий медицинского назначения (рубли)</t>
  </si>
  <si>
    <t>Паратгормон</t>
  </si>
  <si>
    <t>Д-димеры</t>
  </si>
  <si>
    <t>Гомоцистеин</t>
  </si>
  <si>
    <t>Остеокальцин</t>
  </si>
  <si>
    <t>Ферритин</t>
  </si>
  <si>
    <t>Хламидии</t>
  </si>
  <si>
    <t>об уровне тарифов на платные медицинские услуги в случае их изменения по клиническим лабораторным исследованиям для граждан РБ по договорам добровольного медицинского страхования</t>
  </si>
  <si>
    <t>об уровне тарифов на платные медицинские услуги в случае их изменения по клиническим лабораторным исследованиям для иностранных граждан</t>
  </si>
  <si>
    <t>1.1.</t>
  </si>
  <si>
    <t>1.3.</t>
  </si>
  <si>
    <t>1.6.</t>
  </si>
  <si>
    <t>1.7.</t>
  </si>
  <si>
    <t>1.8.</t>
  </si>
  <si>
    <t>1.9.</t>
  </si>
  <si>
    <t>1.10.</t>
  </si>
  <si>
    <t>1.11.</t>
  </si>
  <si>
    <t>1.12.</t>
  </si>
  <si>
    <t>1.13.</t>
  </si>
  <si>
    <t>1.14.</t>
  </si>
  <si>
    <t>1.15.</t>
  </si>
  <si>
    <t>1.16.</t>
  </si>
  <si>
    <t>1.17.</t>
  </si>
  <si>
    <t>1.18.</t>
  </si>
  <si>
    <t>1.19.</t>
  </si>
  <si>
    <t>1.20.</t>
  </si>
  <si>
    <t>1.21.</t>
  </si>
  <si>
    <t>1.22.</t>
  </si>
  <si>
    <t>1.23.</t>
  </si>
  <si>
    <t>1.24.</t>
  </si>
  <si>
    <t>1.25.</t>
  </si>
  <si>
    <t>1.26.</t>
  </si>
  <si>
    <t>1.27.</t>
  </si>
  <si>
    <t xml:space="preserve">Интерпретация результатов </t>
  </si>
  <si>
    <t>2.1.10.1</t>
  </si>
  <si>
    <t>16.1.</t>
  </si>
  <si>
    <t>16.2.</t>
  </si>
  <si>
    <t>Определение концентрации Т4</t>
  </si>
  <si>
    <t>Определение концентрации ТТГ</t>
  </si>
  <si>
    <t>Набор для определения концентрации Т4</t>
  </si>
  <si>
    <t>картридж</t>
  </si>
  <si>
    <t>Набор для определения концентрации ТТГ</t>
  </si>
  <si>
    <t>\</t>
  </si>
  <si>
    <t>Определение протромбинового (тромбопластинового) времени с тромбопластин-кальциевой смесью с автоматическим выражением в виде МНО</t>
  </si>
  <si>
    <t>6.3.2.2.</t>
  </si>
  <si>
    <t>Набор для исследования состояний гемостаза клоттинговым методом (ПВ) 5фл*10 мл</t>
  </si>
  <si>
    <t>реакционная кювета</t>
  </si>
  <si>
    <t>наконечник для дозатора пипеточного</t>
  </si>
  <si>
    <t>якорь</t>
  </si>
  <si>
    <t>отределение протромбированного времени</t>
  </si>
  <si>
    <t>Тариф с учетом увеличения</t>
  </si>
  <si>
    <t>Тест на COVID-19</t>
  </si>
  <si>
    <t>Экспресс тестирвоание на инфекцию COVID-19 (взрослые)</t>
  </si>
  <si>
    <t>Экспресс тестирвоание на инфекцию COVID-19 (дети)</t>
  </si>
  <si>
    <t>Исследование кожи и слизистых, ногтей, волос на дерматофиты и дрожжеподобные грибы с забором материала в лаборатории: микроскопирование препаратов нативного материала</t>
  </si>
  <si>
    <t>8.1.17.1</t>
  </si>
  <si>
    <t>димексид</t>
  </si>
  <si>
    <t>бинт медицинский марлевый</t>
  </si>
  <si>
    <t>перчатки медицинские</t>
  </si>
  <si>
    <t>средство дезинфекции</t>
  </si>
  <si>
    <t>стекло предметное</t>
  </si>
  <si>
    <t>стекло покровное</t>
  </si>
  <si>
    <t>м</t>
  </si>
  <si>
    <t>пара</t>
  </si>
  <si>
    <t>8.1.17.2</t>
  </si>
  <si>
    <t>ИТОГО МЕДИКАМЕНТЫ:</t>
  </si>
  <si>
    <t>Обнаружение чесоточного клеща в исследуемом материале с забором материала в лаборатории</t>
  </si>
  <si>
    <t>8.1.18.</t>
  </si>
  <si>
    <t>КОН 10 %</t>
  </si>
  <si>
    <t>Обнаружение Demodex foliorum hominis в исследуемом материале с забором материала в лаборатории</t>
  </si>
  <si>
    <t>8.1.</t>
  </si>
  <si>
    <t>Клиническая биология</t>
  </si>
  <si>
    <t>8.1.17.1.</t>
  </si>
  <si>
    <t>8.1.19.</t>
  </si>
  <si>
    <t>Сифилис</t>
  </si>
  <si>
    <t xml:space="preserve">пробирка одноразовая </t>
  </si>
  <si>
    <t>Катридж для определения гликированного гемоглабина CLOVER</t>
  </si>
  <si>
    <t>Тариф с учетом увеличения на 5%</t>
  </si>
  <si>
    <t>Экономист                                ______________                                              М.С.Андруцевич</t>
  </si>
  <si>
    <t>об уровне тарифов на платные медицинские услуги в случае их изменения по клиническим лабораторным исследованиям с "13" июля 2023 года</t>
  </si>
</sst>
</file>

<file path=xl/styles.xml><?xml version="1.0" encoding="utf-8"?>
<styleSheet xmlns="http://schemas.openxmlformats.org/spreadsheetml/2006/main">
  <numFmts count="4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_-;\-* #,##0_-;_-* &quot;-&quot;_-;_-@_-"/>
    <numFmt numFmtId="44" formatCode="_-* #,##0.00\ &quot;₽&quot;_-;\-* #,##0.00\ &quot;₽&quot;_-;_-* &quot;-&quot;??\ &quot;₽&quot;_-;_-@_-"/>
    <numFmt numFmtId="43" formatCode="_-* #,##0.00_-;\-* #,##0.00_-;_-* &quot;-&quot;??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\ &quot;р.&quot;;\-#,##0\ &quot;р.&quot;"/>
    <numFmt numFmtId="173" formatCode="#,##0\ &quot;р.&quot;;[Red]\-#,##0\ &quot;р.&quot;"/>
    <numFmt numFmtId="174" formatCode="#,##0.00\ &quot;р.&quot;;\-#,##0.00\ &quot;р.&quot;"/>
    <numFmt numFmtId="175" formatCode="#,##0.00\ &quot;р.&quot;;[Red]\-#,##0.00\ &quot;р.&quot;"/>
    <numFmt numFmtId="176" formatCode="_-* #,##0\ &quot;р.&quot;_-;\-* #,##0\ &quot;р.&quot;_-;_-* &quot;-&quot;\ &quot;р.&quot;_-;_-@_-"/>
    <numFmt numFmtId="177" formatCode="_-* #,##0\ _р_._-;\-* #,##0\ _р_._-;_-* &quot;-&quot;\ _р_._-;_-@_-"/>
    <numFmt numFmtId="178" formatCode="_-* #,##0.00\ &quot;р.&quot;_-;\-* #,##0.00\ &quot;р.&quot;_-;_-* &quot;-&quot;??\ &quot;р.&quot;_-;_-@_-"/>
    <numFmt numFmtId="179" formatCode="_-* #,##0.00\ _р_._-;\-* #,##0.00\ _р_._-;_-* &quot;-&quot;??\ _р_._-;_-@_-"/>
    <numFmt numFmtId="180" formatCode="0.000%"/>
    <numFmt numFmtId="181" formatCode="0.0%"/>
    <numFmt numFmtId="182" formatCode="0.0"/>
    <numFmt numFmtId="183" formatCode="0.000"/>
    <numFmt numFmtId="184" formatCode="&quot;Да&quot;;&quot;Да&quot;;&quot;Нет&quot;"/>
    <numFmt numFmtId="185" formatCode="&quot;Истина&quot;;&quot;Истина&quot;;&quot;Ложь&quot;"/>
    <numFmt numFmtId="186" formatCode="&quot;Вкл&quot;;&quot;Вкл&quot;;&quot;Выкл&quot;"/>
    <numFmt numFmtId="187" formatCode="[$€-2]\ ###,000_);[Red]\([$€-2]\ ###,000\)"/>
    <numFmt numFmtId="188" formatCode="0.0000"/>
    <numFmt numFmtId="189" formatCode="[$-FC19]d\ mmmm\ yyyy\ &quot;г.&quot;"/>
    <numFmt numFmtId="190" formatCode="#,##0.00&quot;р.&quot;"/>
    <numFmt numFmtId="191" formatCode="#,##0.0"/>
    <numFmt numFmtId="192" formatCode="0.000000"/>
    <numFmt numFmtId="193" formatCode="0.00000"/>
    <numFmt numFmtId="194" formatCode="0.0000000"/>
    <numFmt numFmtId="195" formatCode="0.00000000"/>
  </numFmts>
  <fonts count="77">
    <font>
      <sz val="11"/>
      <color theme="1"/>
      <name val="Calibri"/>
      <family val="2"/>
    </font>
    <font>
      <sz val="11"/>
      <color indexed="8"/>
      <name val="Calibri"/>
      <family val="2"/>
    </font>
    <font>
      <sz val="8"/>
      <name val="Calibri"/>
      <family val="2"/>
    </font>
    <font>
      <sz val="12"/>
      <color indexed="8"/>
      <name val="Times New Roman"/>
      <family val="1"/>
    </font>
    <font>
      <b/>
      <sz val="12"/>
      <color indexed="8"/>
      <name val="Times New Roman"/>
      <family val="1"/>
    </font>
    <font>
      <i/>
      <sz val="8"/>
      <color indexed="8"/>
      <name val="Times New Roman"/>
      <family val="1"/>
    </font>
    <font>
      <b/>
      <i/>
      <sz val="11"/>
      <color indexed="8"/>
      <name val="Times New Roman"/>
      <family val="1"/>
    </font>
    <font>
      <i/>
      <sz val="9"/>
      <color indexed="8"/>
      <name val="Times New Roman"/>
      <family val="1"/>
    </font>
    <font>
      <b/>
      <i/>
      <sz val="9"/>
      <color indexed="8"/>
      <name val="Times New Roman"/>
      <family val="1"/>
    </font>
    <font>
      <i/>
      <sz val="9"/>
      <name val="Times New Roman"/>
      <family val="1"/>
    </font>
    <font>
      <sz val="12"/>
      <name val="Times New Roman"/>
      <family val="1"/>
    </font>
    <font>
      <b/>
      <i/>
      <sz val="14"/>
      <color indexed="8"/>
      <name val="Times New Roman"/>
      <family val="1"/>
    </font>
    <font>
      <i/>
      <sz val="7"/>
      <color indexed="8"/>
      <name val="Times New Roman"/>
      <family val="1"/>
    </font>
    <font>
      <b/>
      <i/>
      <sz val="7"/>
      <color indexed="8"/>
      <name val="Times New Roman"/>
      <family val="1"/>
    </font>
    <font>
      <sz val="11"/>
      <color indexed="8"/>
      <name val="Times New Roman"/>
      <family val="1"/>
    </font>
    <font>
      <b/>
      <sz val="11"/>
      <color indexed="8"/>
      <name val="Times New Roman"/>
      <family val="1"/>
    </font>
    <font>
      <i/>
      <sz val="11"/>
      <color indexed="8"/>
      <name val="Times New Roman"/>
      <family val="1"/>
    </font>
    <font>
      <sz val="11"/>
      <name val="Times New Roman"/>
      <family val="1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9.9"/>
      <color indexed="1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9.9"/>
      <color indexed="2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8"/>
      <color indexed="8"/>
      <name val="Calibri"/>
      <family val="2"/>
    </font>
    <font>
      <i/>
      <sz val="10"/>
      <color indexed="8"/>
      <name val="Calibri"/>
      <family val="2"/>
    </font>
    <font>
      <i/>
      <sz val="9"/>
      <color indexed="8"/>
      <name val="Calibri"/>
      <family val="2"/>
    </font>
    <font>
      <i/>
      <sz val="10"/>
      <color indexed="8"/>
      <name val="Times New Roman"/>
      <family val="1"/>
    </font>
    <font>
      <sz val="12"/>
      <color indexed="8"/>
      <name val="Calibri"/>
      <family val="2"/>
    </font>
    <font>
      <sz val="7"/>
      <color indexed="8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9.9"/>
      <color theme="1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u val="single"/>
      <sz val="9.9"/>
      <color theme="11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1"/>
      <color theme="1"/>
      <name val="Times New Roman"/>
      <family val="1"/>
    </font>
    <font>
      <i/>
      <sz val="9"/>
      <color theme="1"/>
      <name val="Times New Roman"/>
      <family val="1"/>
    </font>
    <font>
      <sz val="9"/>
      <color theme="1"/>
      <name val="Times New Roman"/>
      <family val="1"/>
    </font>
    <font>
      <b/>
      <i/>
      <sz val="9"/>
      <color theme="1"/>
      <name val="Times New Roman"/>
      <family val="1"/>
    </font>
    <font>
      <sz val="8"/>
      <color theme="1"/>
      <name val="Times New Roman"/>
      <family val="1"/>
    </font>
    <font>
      <sz val="8"/>
      <color theme="1"/>
      <name val="Calibri"/>
      <family val="2"/>
    </font>
    <font>
      <sz val="12"/>
      <color theme="1"/>
      <name val="Times New Roman"/>
      <family val="1"/>
    </font>
    <font>
      <i/>
      <sz val="10"/>
      <color theme="1"/>
      <name val="Calibri"/>
      <family val="2"/>
    </font>
    <font>
      <i/>
      <sz val="7"/>
      <color theme="1"/>
      <name val="Times New Roman"/>
      <family val="1"/>
    </font>
    <font>
      <i/>
      <sz val="9"/>
      <color theme="1"/>
      <name val="Calibri"/>
      <family val="2"/>
    </font>
    <font>
      <i/>
      <sz val="11"/>
      <color theme="1"/>
      <name val="Times New Roman"/>
      <family val="1"/>
    </font>
    <font>
      <i/>
      <sz val="10"/>
      <color theme="1"/>
      <name val="Times New Roman"/>
      <family val="1"/>
    </font>
    <font>
      <sz val="12"/>
      <color theme="1"/>
      <name val="Calibri"/>
      <family val="2"/>
    </font>
    <font>
      <sz val="7"/>
      <color theme="1"/>
      <name val="Calibri"/>
      <family val="2"/>
    </font>
    <font>
      <b/>
      <i/>
      <sz val="11"/>
      <color theme="1"/>
      <name val="Times New Roman"/>
      <family val="1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>
        <color indexed="63"/>
      </top>
      <bottom style="thin"/>
    </border>
    <border>
      <left>
        <color indexed="63"/>
      </left>
      <right style="medium"/>
      <top style="thin"/>
      <bottom style="thin"/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4" fillId="14" borderId="0" applyNumberFormat="0" applyBorder="0" applyAlignment="0" applyProtection="0"/>
    <xf numFmtId="0" fontId="44" fillId="15" borderId="0" applyNumberFormat="0" applyBorder="0" applyAlignment="0" applyProtection="0"/>
    <xf numFmtId="0" fontId="44" fillId="16" borderId="0" applyNumberFormat="0" applyBorder="0" applyAlignment="0" applyProtection="0"/>
    <xf numFmtId="0" fontId="44" fillId="17" borderId="0" applyNumberFormat="0" applyBorder="0" applyAlignment="0" applyProtection="0"/>
    <xf numFmtId="0" fontId="44" fillId="18" borderId="0" applyNumberFormat="0" applyBorder="0" applyAlignment="0" applyProtection="0"/>
    <xf numFmtId="0" fontId="44" fillId="19" borderId="0" applyNumberFormat="0" applyBorder="0" applyAlignment="0" applyProtection="0"/>
    <xf numFmtId="0" fontId="44" fillId="20" borderId="0" applyNumberFormat="0" applyBorder="0" applyAlignment="0" applyProtection="0"/>
    <xf numFmtId="0" fontId="44" fillId="21" borderId="0" applyNumberFormat="0" applyBorder="0" applyAlignment="0" applyProtection="0"/>
    <xf numFmtId="0" fontId="44" fillId="22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6" borderId="1" applyNumberFormat="0" applyAlignment="0" applyProtection="0"/>
    <xf numFmtId="0" fontId="46" fillId="27" borderId="2" applyNumberFormat="0" applyAlignment="0" applyProtection="0"/>
    <xf numFmtId="0" fontId="47" fillId="27" borderId="1" applyNumberFormat="0" applyAlignment="0" applyProtection="0"/>
    <xf numFmtId="0" fontId="48" fillId="0" borderId="0" applyNumberFormat="0" applyFill="0" applyBorder="0" applyAlignment="0" applyProtection="0"/>
    <xf numFmtId="170" fontId="1" fillId="0" borderId="0" applyFont="0" applyFill="0" applyBorder="0" applyAlignment="0" applyProtection="0"/>
    <xf numFmtId="168" fontId="1" fillId="0" borderId="0" applyFont="0" applyFill="0" applyBorder="0" applyAlignment="0" applyProtection="0"/>
    <xf numFmtId="0" fontId="49" fillId="0" borderId="3" applyNumberFormat="0" applyFill="0" applyAlignment="0" applyProtection="0"/>
    <xf numFmtId="0" fontId="50" fillId="0" borderId="4" applyNumberFormat="0" applyFill="0" applyAlignment="0" applyProtection="0"/>
    <xf numFmtId="0" fontId="51" fillId="0" borderId="5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6" applyNumberFormat="0" applyFill="0" applyAlignment="0" applyProtection="0"/>
    <xf numFmtId="0" fontId="53" fillId="28" borderId="7" applyNumberFormat="0" applyAlignment="0" applyProtection="0"/>
    <xf numFmtId="0" fontId="54" fillId="0" borderId="0" applyNumberFormat="0" applyFill="0" applyBorder="0" applyAlignment="0" applyProtection="0"/>
    <xf numFmtId="0" fontId="55" fillId="29" borderId="0" applyNumberFormat="0" applyBorder="0" applyAlignment="0" applyProtection="0"/>
    <xf numFmtId="0" fontId="56" fillId="0" borderId="0" applyNumberFormat="0" applyFill="0" applyBorder="0" applyAlignment="0" applyProtection="0"/>
    <xf numFmtId="0" fontId="57" fillId="30" borderId="0" applyNumberFormat="0" applyBorder="0" applyAlignment="0" applyProtection="0"/>
    <xf numFmtId="0" fontId="58" fillId="0" borderId="0" applyNumberFormat="0" applyFill="0" applyBorder="0" applyAlignment="0" applyProtection="0"/>
    <xf numFmtId="0" fontId="1" fillId="31" borderId="8" applyNumberFormat="0" applyFont="0" applyAlignment="0" applyProtection="0"/>
    <xf numFmtId="9" fontId="1" fillId="0" borderId="0" applyFont="0" applyFill="0" applyBorder="0" applyAlignment="0" applyProtection="0"/>
    <xf numFmtId="0" fontId="59" fillId="0" borderId="9" applyNumberFormat="0" applyFill="0" applyAlignment="0" applyProtection="0"/>
    <xf numFmtId="0" fontId="60" fillId="0" borderId="0" applyNumberFormat="0" applyFill="0" applyBorder="0" applyAlignment="0" applyProtection="0"/>
    <xf numFmtId="171" fontId="1" fillId="0" borderId="0" applyFont="0" applyFill="0" applyBorder="0" applyAlignment="0" applyProtection="0"/>
    <xf numFmtId="169" fontId="1" fillId="0" borderId="0" applyFont="0" applyFill="0" applyBorder="0" applyAlignment="0" applyProtection="0"/>
    <xf numFmtId="0" fontId="61" fillId="32" borderId="0" applyNumberFormat="0" applyBorder="0" applyAlignment="0" applyProtection="0"/>
  </cellStyleXfs>
  <cellXfs count="163">
    <xf numFmtId="0" fontId="0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182" fontId="5" fillId="0" borderId="10" xfId="0" applyNumberFormat="1" applyFont="1" applyBorder="1" applyAlignment="1">
      <alignment horizontal="center" vertical="center" wrapText="1"/>
    </xf>
    <xf numFmtId="1" fontId="5" fillId="0" borderId="10" xfId="0" applyNumberFormat="1" applyFont="1" applyBorder="1" applyAlignment="1">
      <alignment horizontal="center" vertical="center" wrapText="1"/>
    </xf>
    <xf numFmtId="188" fontId="0" fillId="0" borderId="0" xfId="0" applyNumberFormat="1" applyAlignment="1">
      <alignment/>
    </xf>
    <xf numFmtId="0" fontId="0" fillId="0" borderId="0" xfId="0" applyFont="1" applyAlignment="1">
      <alignment/>
    </xf>
    <xf numFmtId="0" fontId="62" fillId="0" borderId="0" xfId="0" applyFont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182" fontId="7" fillId="0" borderId="10" xfId="0" applyNumberFormat="1" applyFont="1" applyBorder="1" applyAlignment="1">
      <alignment horizontal="center" vertical="center" wrapText="1"/>
    </xf>
    <xf numFmtId="1" fontId="7" fillId="0" borderId="10" xfId="0" applyNumberFormat="1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7" fillId="0" borderId="10" xfId="0" applyNumberFormat="1" applyFont="1" applyBorder="1" applyAlignment="1">
      <alignment horizontal="center" vertical="center" wrapText="1"/>
    </xf>
    <xf numFmtId="0" fontId="9" fillId="0" borderId="10" xfId="0" applyFont="1" applyFill="1" applyBorder="1" applyAlignment="1" applyProtection="1">
      <alignment horizontal="center" vertical="center" wrapText="1"/>
      <protection/>
    </xf>
    <xf numFmtId="188" fontId="7" fillId="33" borderId="10" xfId="0" applyNumberFormat="1" applyFont="1" applyFill="1" applyBorder="1" applyAlignment="1">
      <alignment horizontal="center" vertical="center" wrapText="1"/>
    </xf>
    <xf numFmtId="188" fontId="7" fillId="0" borderId="10" xfId="0" applyNumberFormat="1" applyFont="1" applyBorder="1" applyAlignment="1">
      <alignment horizontal="center" vertical="center" wrapText="1"/>
    </xf>
    <xf numFmtId="188" fontId="7" fillId="0" borderId="10" xfId="0" applyNumberFormat="1" applyFont="1" applyFill="1" applyBorder="1" applyAlignment="1">
      <alignment horizontal="center" vertical="center" wrapText="1"/>
    </xf>
    <xf numFmtId="0" fontId="9" fillId="0" borderId="10" xfId="0" applyFont="1" applyBorder="1" applyAlignment="1">
      <alignment horizontal="center" vertical="center" wrapText="1"/>
    </xf>
    <xf numFmtId="0" fontId="7" fillId="0" borderId="10" xfId="0" applyFont="1" applyFill="1" applyBorder="1" applyAlignment="1">
      <alignment horizontal="center" vertical="center" wrapText="1"/>
    </xf>
    <xf numFmtId="188" fontId="9" fillId="0" borderId="10" xfId="0" applyNumberFormat="1" applyFont="1" applyFill="1" applyBorder="1" applyAlignment="1">
      <alignment horizontal="center" vertical="center" wrapText="1"/>
    </xf>
    <xf numFmtId="188" fontId="9" fillId="34" borderId="10" xfId="0" applyNumberFormat="1" applyFont="1" applyFill="1" applyBorder="1" applyAlignment="1">
      <alignment horizontal="center" vertical="center" wrapText="1"/>
    </xf>
    <xf numFmtId="193" fontId="7" fillId="0" borderId="10" xfId="0" applyNumberFormat="1" applyFont="1" applyBorder="1" applyAlignment="1">
      <alignment horizontal="center" vertical="center" wrapText="1"/>
    </xf>
    <xf numFmtId="188" fontId="7" fillId="35" borderId="10" xfId="0" applyNumberFormat="1" applyFont="1" applyFill="1" applyBorder="1" applyAlignment="1">
      <alignment horizontal="center" vertical="center" wrapText="1"/>
    </xf>
    <xf numFmtId="188" fontId="7" fillId="36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188" fontId="63" fillId="0" borderId="10" xfId="0" applyNumberFormat="1" applyFont="1" applyBorder="1" applyAlignment="1">
      <alignment horizontal="center" vertical="center" wrapText="1"/>
    </xf>
    <xf numFmtId="0" fontId="64" fillId="0" borderId="0" xfId="0" applyFont="1" applyAlignment="1">
      <alignment horizontal="center" vertical="center" wrapText="1"/>
    </xf>
    <xf numFmtId="188" fontId="64" fillId="0" borderId="0" xfId="0" applyNumberFormat="1" applyFont="1" applyAlignment="1">
      <alignment horizontal="center" vertical="center" wrapText="1"/>
    </xf>
    <xf numFmtId="0" fontId="65" fillId="0" borderId="0" xfId="0" applyFont="1" applyAlignment="1">
      <alignment horizontal="center" vertical="center" wrapText="1"/>
    </xf>
    <xf numFmtId="2" fontId="65" fillId="0" borderId="0" xfId="0" applyNumberFormat="1" applyFont="1" applyAlignment="1">
      <alignment horizontal="center" vertical="center" wrapText="1"/>
    </xf>
    <xf numFmtId="2" fontId="64" fillId="0" borderId="0" xfId="0" applyNumberFormat="1" applyFont="1" applyAlignment="1">
      <alignment horizontal="center" vertical="center" wrapText="1"/>
    </xf>
    <xf numFmtId="0" fontId="63" fillId="0" borderId="0" xfId="0" applyFont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0" fontId="66" fillId="0" borderId="0" xfId="0" applyFont="1" applyAlignment="1">
      <alignment horizontal="center" vertical="center" wrapText="1"/>
    </xf>
    <xf numFmtId="0" fontId="67" fillId="0" borderId="0" xfId="0" applyFont="1" applyAlignment="1">
      <alignment/>
    </xf>
    <xf numFmtId="188" fontId="7" fillId="6" borderId="10" xfId="0" applyNumberFormat="1" applyFont="1" applyFill="1" applyBorder="1" applyAlignment="1">
      <alignment horizontal="center" vertical="center" wrapText="1"/>
    </xf>
    <xf numFmtId="2" fontId="8" fillId="0" borderId="10" xfId="0" applyNumberFormat="1" applyFont="1" applyBorder="1" applyAlignment="1">
      <alignment horizontal="center" vertical="center" wrapText="1"/>
    </xf>
    <xf numFmtId="182" fontId="7" fillId="33" borderId="10" xfId="0" applyNumberFormat="1" applyFont="1" applyFill="1" applyBorder="1" applyAlignment="1">
      <alignment horizontal="center" vertical="center" wrapText="1"/>
    </xf>
    <xf numFmtId="2" fontId="65" fillId="0" borderId="10" xfId="0" applyNumberFormat="1" applyFont="1" applyBorder="1" applyAlignment="1">
      <alignment horizontal="center" vertical="center" wrapText="1"/>
    </xf>
    <xf numFmtId="0" fontId="10" fillId="0" borderId="10" xfId="0" applyFont="1" applyFill="1" applyBorder="1" applyAlignment="1" applyProtection="1">
      <alignment horizontal="center" vertical="center" wrapText="1"/>
      <protection/>
    </xf>
    <xf numFmtId="0" fontId="3" fillId="0" borderId="10" xfId="0" applyFont="1" applyBorder="1" applyAlignment="1">
      <alignment horizontal="center" vertical="center" wrapText="1"/>
    </xf>
    <xf numFmtId="0" fontId="68" fillId="0" borderId="0" xfId="0" applyFont="1" applyAlignment="1">
      <alignment horizontal="center" vertical="center" wrapText="1"/>
    </xf>
    <xf numFmtId="2" fontId="3" fillId="0" borderId="10" xfId="0" applyNumberFormat="1" applyFont="1" applyBorder="1" applyAlignment="1">
      <alignment horizontal="center" vertical="center" wrapText="1"/>
    </xf>
    <xf numFmtId="2" fontId="10" fillId="0" borderId="10" xfId="0" applyNumberFormat="1" applyFont="1" applyFill="1" applyBorder="1" applyAlignment="1" applyProtection="1">
      <alignment horizontal="center" vertical="center" wrapText="1"/>
      <protection/>
    </xf>
    <xf numFmtId="0" fontId="69" fillId="0" borderId="0" xfId="0" applyFont="1" applyAlignment="1">
      <alignment/>
    </xf>
    <xf numFmtId="2" fontId="63" fillId="0" borderId="10" xfId="0" applyNumberFormat="1" applyFont="1" applyBorder="1" applyAlignment="1">
      <alignment horizontal="center" vertical="center" wrapText="1"/>
    </xf>
    <xf numFmtId="0" fontId="0" fillId="0" borderId="0" xfId="0" applyAlignment="1">
      <alignment wrapText="1"/>
    </xf>
    <xf numFmtId="0" fontId="12" fillId="0" borderId="10" xfId="0" applyFont="1" applyBorder="1" applyAlignment="1">
      <alignment horizontal="center" vertical="center" wrapText="1"/>
    </xf>
    <xf numFmtId="0" fontId="13" fillId="0" borderId="10" xfId="0" applyFont="1" applyBorder="1" applyAlignment="1">
      <alignment horizontal="center" vertical="center" wrapText="1"/>
    </xf>
    <xf numFmtId="0" fontId="12" fillId="0" borderId="10" xfId="0" applyNumberFormat="1" applyFont="1" applyBorder="1" applyAlignment="1">
      <alignment horizontal="center" vertical="center" wrapText="1"/>
    </xf>
    <xf numFmtId="0" fontId="70" fillId="0" borderId="0" xfId="0" applyFont="1" applyAlignment="1">
      <alignment horizontal="center" vertical="center" wrapText="1"/>
    </xf>
    <xf numFmtId="0" fontId="14" fillId="0" borderId="0" xfId="0" applyFont="1" applyAlignment="1">
      <alignment horizontal="center" vertical="center" wrapText="1"/>
    </xf>
    <xf numFmtId="0" fontId="16" fillId="0" borderId="10" xfId="0" applyFont="1" applyBorder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2" fontId="14" fillId="0" borderId="10" xfId="0" applyNumberFormat="1" applyFont="1" applyBorder="1" applyAlignment="1">
      <alignment horizontal="center" vertical="center" wrapText="1"/>
    </xf>
    <xf numFmtId="0" fontId="17" fillId="0" borderId="10" xfId="0" applyFont="1" applyFill="1" applyBorder="1" applyAlignment="1" applyProtection="1">
      <alignment horizontal="center" vertical="center" wrapText="1"/>
      <protection/>
    </xf>
    <xf numFmtId="2" fontId="17" fillId="0" borderId="10" xfId="0" applyNumberFormat="1" applyFont="1" applyFill="1" applyBorder="1" applyAlignment="1" applyProtection="1">
      <alignment horizontal="center" vertical="center" wrapText="1"/>
      <protection/>
    </xf>
    <xf numFmtId="0" fontId="14" fillId="0" borderId="0" xfId="0" applyFont="1" applyBorder="1" applyAlignment="1">
      <alignment horizontal="center" vertical="center" wrapText="1"/>
    </xf>
    <xf numFmtId="0" fontId="7" fillId="37" borderId="10" xfId="0" applyFont="1" applyFill="1" applyBorder="1" applyAlignment="1">
      <alignment horizontal="center" vertical="center" wrapText="1"/>
    </xf>
    <xf numFmtId="1" fontId="14" fillId="0" borderId="10" xfId="0" applyNumberFormat="1" applyFont="1" applyBorder="1" applyAlignment="1">
      <alignment horizontal="center" vertical="center" wrapText="1"/>
    </xf>
    <xf numFmtId="14" fontId="16" fillId="0" borderId="10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horizontal="center" vertical="center" wrapText="1"/>
    </xf>
    <xf numFmtId="0" fontId="16" fillId="0" borderId="0" xfId="0" applyFont="1" applyAlignment="1">
      <alignment horizontal="center" vertical="center" wrapText="1"/>
    </xf>
    <xf numFmtId="0" fontId="71" fillId="0" borderId="0" xfId="0" applyFont="1" applyAlignment="1">
      <alignment/>
    </xf>
    <xf numFmtId="0" fontId="71" fillId="0" borderId="0" xfId="0" applyFont="1" applyAlignment="1">
      <alignment/>
    </xf>
    <xf numFmtId="0" fontId="72" fillId="0" borderId="0" xfId="0" applyFont="1" applyAlignment="1">
      <alignment horizontal="center" vertical="center" wrapText="1"/>
    </xf>
    <xf numFmtId="0" fontId="73" fillId="0" borderId="0" xfId="0" applyFont="1" applyAlignment="1">
      <alignment horizontal="center" vertical="center" wrapText="1"/>
    </xf>
    <xf numFmtId="2" fontId="62" fillId="0" borderId="10" xfId="0" applyNumberFormat="1" applyFont="1" applyBorder="1" applyAlignment="1">
      <alignment horizontal="center" vertical="center" wrapText="1"/>
    </xf>
    <xf numFmtId="0" fontId="74" fillId="0" borderId="0" xfId="0" applyFont="1" applyAlignment="1">
      <alignment wrapText="1"/>
    </xf>
    <xf numFmtId="188" fontId="7" fillId="37" borderId="10" xfId="0" applyNumberFormat="1" applyFont="1" applyFill="1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2" fontId="14" fillId="0" borderId="0" xfId="0" applyNumberFormat="1" applyFont="1" applyBorder="1" applyAlignment="1">
      <alignment horizontal="center" vertical="center" wrapText="1"/>
    </xf>
    <xf numFmtId="0" fontId="13" fillId="0" borderId="10" xfId="0" applyFont="1" applyFill="1" applyBorder="1" applyAlignment="1">
      <alignment horizontal="center" vertical="center" wrapText="1"/>
    </xf>
    <xf numFmtId="0" fontId="64" fillId="0" borderId="0" xfId="0" applyFont="1" applyFill="1" applyAlignment="1">
      <alignment horizontal="center" vertical="center" wrapText="1"/>
    </xf>
    <xf numFmtId="0" fontId="0" fillId="0" borderId="0" xfId="0" applyFill="1" applyAlignment="1">
      <alignment/>
    </xf>
    <xf numFmtId="0" fontId="63" fillId="0" borderId="1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 wrapText="1"/>
    </xf>
    <xf numFmtId="2" fontId="3" fillId="0" borderId="0" xfId="0" applyNumberFormat="1" applyFont="1" applyBorder="1" applyAlignment="1">
      <alignment horizontal="center" vertical="center" wrapText="1"/>
    </xf>
    <xf numFmtId="2" fontId="8" fillId="0" borderId="12" xfId="0" applyNumberFormat="1" applyFont="1" applyBorder="1" applyAlignment="1">
      <alignment horizontal="center" vertical="center" wrapText="1"/>
    </xf>
    <xf numFmtId="0" fontId="70" fillId="0" borderId="13" xfId="0" applyFont="1" applyBorder="1" applyAlignment="1">
      <alignment horizontal="center" vertical="center" wrapText="1"/>
    </xf>
    <xf numFmtId="0" fontId="70" fillId="0" borderId="14" xfId="0" applyFont="1" applyBorder="1" applyAlignment="1">
      <alignment horizontal="center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2" fontId="65" fillId="0" borderId="15" xfId="0" applyNumberFormat="1" applyFont="1" applyBorder="1" applyAlignment="1">
      <alignment horizontal="center" vertical="center" wrapText="1"/>
    </xf>
    <xf numFmtId="0" fontId="65" fillId="0" borderId="16" xfId="0" applyFont="1" applyBorder="1" applyAlignment="1">
      <alignment horizontal="center" vertical="center" wrapText="1"/>
    </xf>
    <xf numFmtId="0" fontId="63" fillId="0" borderId="14" xfId="0" applyFont="1" applyBorder="1" applyAlignment="1">
      <alignment horizontal="center" vertical="center" wrapText="1"/>
    </xf>
    <xf numFmtId="2" fontId="65" fillId="0" borderId="16" xfId="0" applyNumberFormat="1" applyFont="1" applyBorder="1" applyAlignment="1">
      <alignment horizontal="center" vertical="center" wrapText="1"/>
    </xf>
    <xf numFmtId="0" fontId="64" fillId="0" borderId="10" xfId="0" applyFont="1" applyBorder="1" applyAlignment="1">
      <alignment horizontal="center" vertical="center" wrapText="1"/>
    </xf>
    <xf numFmtId="0" fontId="68" fillId="0" borderId="10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188" fontId="7" fillId="38" borderId="10" xfId="0" applyNumberFormat="1" applyFont="1" applyFill="1" applyBorder="1" applyAlignment="1">
      <alignment horizontal="center" vertical="center" wrapText="1"/>
    </xf>
    <xf numFmtId="0" fontId="64" fillId="37" borderId="0" xfId="0" applyFont="1" applyFill="1" applyAlignment="1">
      <alignment horizontal="center" vertical="center" wrapText="1"/>
    </xf>
    <xf numFmtId="188" fontId="64" fillId="37" borderId="0" xfId="0" applyNumberFormat="1" applyFont="1" applyFill="1" applyAlignment="1">
      <alignment horizontal="center" vertical="center" wrapText="1"/>
    </xf>
    <xf numFmtId="0" fontId="15" fillId="0" borderId="0" xfId="0" applyFont="1" applyAlignment="1">
      <alignment horizontal="left" vertical="top" wrapText="1"/>
    </xf>
    <xf numFmtId="0" fontId="14" fillId="0" borderId="0" xfId="0" applyFont="1" applyAlignment="1">
      <alignment horizontal="left" vertical="top" wrapText="1"/>
    </xf>
    <xf numFmtId="0" fontId="62" fillId="0" borderId="0" xfId="0" applyFont="1" applyAlignment="1">
      <alignment horizontal="left" vertical="center" wrapText="1"/>
    </xf>
    <xf numFmtId="0" fontId="6" fillId="0" borderId="17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14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14" fillId="0" borderId="18" xfId="0" applyFont="1" applyBorder="1" applyAlignment="1">
      <alignment horizontal="center" vertical="center" wrapText="1"/>
    </xf>
    <xf numFmtId="0" fontId="14" fillId="0" borderId="19" xfId="0" applyFont="1" applyBorder="1" applyAlignment="1">
      <alignment horizontal="center" vertical="center" wrapText="1"/>
    </xf>
    <xf numFmtId="0" fontId="14" fillId="0" borderId="2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36" borderId="10" xfId="0" applyFont="1" applyFill="1" applyBorder="1" applyAlignment="1">
      <alignment horizontal="center" vertical="center" wrapText="1"/>
    </xf>
    <xf numFmtId="2" fontId="7" fillId="0" borderId="10" xfId="0" applyNumberFormat="1" applyFont="1" applyBorder="1" applyAlignment="1">
      <alignment horizontal="center" vertical="center" wrapText="1"/>
    </xf>
    <xf numFmtId="0" fontId="12" fillId="0" borderId="10" xfId="0" applyFont="1" applyBorder="1" applyAlignment="1">
      <alignment horizontal="center" vertical="center" wrapText="1"/>
    </xf>
    <xf numFmtId="0" fontId="65" fillId="0" borderId="18" xfId="0" applyFont="1" applyBorder="1" applyAlignment="1">
      <alignment horizontal="center" vertical="center" wrapText="1"/>
    </xf>
    <xf numFmtId="0" fontId="0" fillId="0" borderId="19" xfId="0" applyBorder="1" applyAlignment="1">
      <alignment horizontal="center" vertical="center" wrapText="1"/>
    </xf>
    <xf numFmtId="0" fontId="0" fillId="0" borderId="20" xfId="0" applyBorder="1" applyAlignment="1">
      <alignment horizontal="center" vertical="center" wrapText="1"/>
    </xf>
    <xf numFmtId="0" fontId="12" fillId="0" borderId="12" xfId="0" applyFont="1" applyBorder="1" applyAlignment="1">
      <alignment horizontal="center" vertical="center" wrapText="1"/>
    </xf>
    <xf numFmtId="0" fontId="75" fillId="0" borderId="21" xfId="0" applyFont="1" applyBorder="1" applyAlignment="1">
      <alignment horizontal="center" vertical="center" wrapText="1"/>
    </xf>
    <xf numFmtId="0" fontId="75" fillId="0" borderId="11" xfId="0" applyFont="1" applyBorder="1" applyAlignment="1">
      <alignment horizontal="center" vertical="center" wrapText="1"/>
    </xf>
    <xf numFmtId="0" fontId="65" fillId="0" borderId="17" xfId="0" applyFont="1" applyBorder="1" applyAlignment="1">
      <alignment horizontal="center" vertical="center" wrapText="1"/>
    </xf>
    <xf numFmtId="2" fontId="63" fillId="0" borderId="10" xfId="0" applyNumberFormat="1" applyFont="1" applyBorder="1" applyAlignment="1">
      <alignment horizontal="center" vertical="center" wrapText="1"/>
    </xf>
    <xf numFmtId="2" fontId="63" fillId="34" borderId="10" xfId="0" applyNumberFormat="1" applyFont="1" applyFill="1" applyBorder="1" applyAlignment="1">
      <alignment horizontal="center" vertical="center" wrapText="1"/>
    </xf>
    <xf numFmtId="2" fontId="7" fillId="0" borderId="10" xfId="0" applyNumberFormat="1" applyFont="1" applyFill="1" applyBorder="1" applyAlignment="1">
      <alignment horizontal="center" vertical="center" wrapText="1"/>
    </xf>
    <xf numFmtId="2" fontId="7" fillId="35" borderId="10" xfId="0" applyNumberFormat="1" applyFont="1" applyFill="1" applyBorder="1" applyAlignment="1">
      <alignment horizontal="center" vertical="center" wrapText="1"/>
    </xf>
    <xf numFmtId="16" fontId="12" fillId="0" borderId="10" xfId="0" applyNumberFormat="1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2" fontId="9" fillId="0" borderId="10" xfId="0" applyNumberFormat="1" applyFont="1" applyFill="1" applyBorder="1" applyAlignment="1" applyProtection="1">
      <alignment horizontal="center" vertical="center" wrapText="1"/>
      <protection/>
    </xf>
    <xf numFmtId="0" fontId="7" fillId="35" borderId="10" xfId="0" applyFont="1" applyFill="1" applyBorder="1" applyAlignment="1">
      <alignment horizontal="center" vertical="center" wrapText="1"/>
    </xf>
    <xf numFmtId="188" fontId="64" fillId="37" borderId="0" xfId="0" applyNumberFormat="1" applyFont="1" applyFill="1" applyBorder="1" applyAlignment="1">
      <alignment horizontal="center" vertical="center"/>
    </xf>
    <xf numFmtId="188" fontId="64" fillId="37" borderId="0" xfId="0" applyNumberFormat="1" applyFont="1" applyFill="1" applyAlignment="1">
      <alignment horizontal="center" vertical="center"/>
    </xf>
    <xf numFmtId="0" fontId="7" fillId="0" borderId="18" xfId="0" applyFont="1" applyBorder="1" applyAlignment="1">
      <alignment horizontal="center" vertical="center" wrapText="1"/>
    </xf>
    <xf numFmtId="0" fontId="7" fillId="0" borderId="19" xfId="0" applyFont="1" applyBorder="1" applyAlignment="1">
      <alignment horizontal="center" vertical="center" wrapText="1"/>
    </xf>
    <xf numFmtId="0" fontId="7" fillId="0" borderId="20" xfId="0" applyFont="1" applyBorder="1" applyAlignment="1">
      <alignment horizontal="center" vertical="center" wrapText="1"/>
    </xf>
    <xf numFmtId="0" fontId="8" fillId="0" borderId="12" xfId="0" applyFont="1" applyBorder="1" applyAlignment="1">
      <alignment horizontal="center" vertical="center" wrapText="1"/>
    </xf>
    <xf numFmtId="0" fontId="12" fillId="0" borderId="21" xfId="0" applyFont="1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65" fillId="37" borderId="22" xfId="0" applyFont="1" applyFill="1" applyBorder="1" applyAlignment="1">
      <alignment horizontal="center" vertical="center" wrapText="1"/>
    </xf>
    <xf numFmtId="0" fontId="65" fillId="37" borderId="23" xfId="0" applyFont="1" applyFill="1" applyBorder="1" applyAlignment="1">
      <alignment horizontal="center" vertical="center" wrapText="1"/>
    </xf>
    <xf numFmtId="0" fontId="63" fillId="0" borderId="10" xfId="0" applyFont="1" applyBorder="1" applyAlignment="1">
      <alignment horizontal="center" vertical="center" wrapText="1"/>
    </xf>
    <xf numFmtId="0" fontId="63" fillId="0" borderId="15" xfId="0" applyFont="1" applyBorder="1" applyAlignment="1">
      <alignment horizontal="center" vertical="center" wrapText="1"/>
    </xf>
    <xf numFmtId="0" fontId="76" fillId="0" borderId="14" xfId="0" applyFont="1" applyBorder="1" applyAlignment="1">
      <alignment horizontal="center" vertical="center" wrapText="1"/>
    </xf>
    <xf numFmtId="0" fontId="76" fillId="0" borderId="10" xfId="0" applyFont="1" applyBorder="1" applyAlignment="1">
      <alignment horizontal="center" vertical="center" wrapText="1"/>
    </xf>
    <xf numFmtId="0" fontId="76" fillId="0" borderId="24" xfId="0" applyFont="1" applyBorder="1" applyAlignment="1">
      <alignment horizontal="center" vertical="center" wrapText="1"/>
    </xf>
    <xf numFmtId="0" fontId="76" fillId="0" borderId="25" xfId="0" applyFont="1" applyBorder="1" applyAlignment="1">
      <alignment horizontal="center" vertical="center" wrapText="1"/>
    </xf>
    <xf numFmtId="0" fontId="70" fillId="0" borderId="26" xfId="0" applyFont="1" applyBorder="1" applyAlignment="1">
      <alignment horizontal="center" vertical="center" wrapText="1"/>
    </xf>
    <xf numFmtId="0" fontId="70" fillId="0" borderId="27" xfId="0" applyFont="1" applyBorder="1" applyAlignment="1">
      <alignment horizontal="center" vertical="center" wrapText="1"/>
    </xf>
    <xf numFmtId="0" fontId="70" fillId="0" borderId="28" xfId="0" applyFont="1" applyBorder="1" applyAlignment="1">
      <alignment horizontal="center" vertical="center" wrapText="1"/>
    </xf>
    <xf numFmtId="2" fontId="63" fillId="0" borderId="15" xfId="0" applyNumberFormat="1" applyFont="1" applyBorder="1" applyAlignment="1">
      <alignment horizontal="center" vertical="center" wrapText="1"/>
    </xf>
    <xf numFmtId="0" fontId="63" fillId="0" borderId="18" xfId="0" applyFont="1" applyBorder="1" applyAlignment="1">
      <alignment horizontal="center" vertical="center" wrapText="1"/>
    </xf>
    <xf numFmtId="0" fontId="63" fillId="0" borderId="19" xfId="0" applyFont="1" applyBorder="1" applyAlignment="1">
      <alignment horizontal="center" vertical="center" wrapText="1"/>
    </xf>
    <xf numFmtId="0" fontId="63" fillId="0" borderId="29" xfId="0" applyFont="1" applyBorder="1" applyAlignment="1">
      <alignment horizontal="center" vertical="center" wrapText="1"/>
    </xf>
    <xf numFmtId="0" fontId="62" fillId="0" borderId="10" xfId="0" applyFont="1" applyBorder="1" applyAlignment="1">
      <alignment horizontal="center" vertical="center" wrapText="1"/>
    </xf>
    <xf numFmtId="0" fontId="14" fillId="0" borderId="18" xfId="0" applyFont="1" applyBorder="1" applyAlignment="1">
      <alignment horizontal="left" vertical="center" wrapText="1"/>
    </xf>
    <xf numFmtId="0" fontId="14" fillId="0" borderId="19" xfId="0" applyFont="1" applyBorder="1" applyAlignment="1">
      <alignment horizontal="left" vertical="center" wrapText="1"/>
    </xf>
    <xf numFmtId="0" fontId="14" fillId="0" borderId="20" xfId="0" applyFont="1" applyBorder="1" applyAlignment="1">
      <alignment horizontal="left" vertical="center" wrapText="1"/>
    </xf>
    <xf numFmtId="0" fontId="62" fillId="0" borderId="19" xfId="0" applyFont="1" applyBorder="1" applyAlignment="1">
      <alignment horizontal="left" vertical="center" wrapText="1"/>
    </xf>
    <xf numFmtId="0" fontId="62" fillId="0" borderId="20" xfId="0" applyFont="1" applyBorder="1" applyAlignment="1">
      <alignment horizontal="left" vertical="center" wrapText="1"/>
    </xf>
    <xf numFmtId="0" fontId="68" fillId="0" borderId="0" xfId="0" applyFont="1" applyAlignment="1">
      <alignment horizontal="left" vertical="center" wrapText="1"/>
    </xf>
    <xf numFmtId="0" fontId="4" fillId="0" borderId="0" xfId="0" applyFont="1" applyAlignment="1">
      <alignment horizontal="right" vertical="center" wrapText="1"/>
    </xf>
    <xf numFmtId="0" fontId="3" fillId="0" borderId="0" xfId="0" applyFont="1" applyAlignment="1">
      <alignment horizontal="right" vertical="center" wrapText="1"/>
    </xf>
    <xf numFmtId="0" fontId="11" fillId="0" borderId="0" xfId="0" applyFont="1" applyAlignment="1">
      <alignment horizontal="center" vertical="center" wrapText="1"/>
    </xf>
    <xf numFmtId="0" fontId="11" fillId="0" borderId="17" xfId="0" applyFont="1" applyBorder="1" applyAlignment="1">
      <alignment horizontal="center" vertical="center" wrapText="1"/>
    </xf>
    <xf numFmtId="0" fontId="3" fillId="0" borderId="18" xfId="0" applyFont="1" applyBorder="1" applyAlignment="1">
      <alignment horizontal="center" vertical="center" wrapText="1"/>
    </xf>
    <xf numFmtId="0" fontId="74" fillId="0" borderId="19" xfId="0" applyFont="1" applyBorder="1" applyAlignment="1">
      <alignment horizontal="center" vertical="center" wrapText="1"/>
    </xf>
    <xf numFmtId="0" fontId="74" fillId="0" borderId="20" xfId="0" applyFont="1" applyBorder="1" applyAlignment="1">
      <alignment horizontal="center" vertical="center" wrapText="1"/>
    </xf>
    <xf numFmtId="0" fontId="7" fillId="0" borderId="12" xfId="0" applyFont="1" applyBorder="1" applyAlignment="1">
      <alignment horizontal="center" vertical="center" wrapText="1"/>
    </xf>
    <xf numFmtId="16" fontId="7" fillId="0" borderId="10" xfId="0" applyNumberFormat="1" applyFont="1" applyBorder="1" applyAlignment="1">
      <alignment horizontal="center" vertical="center" wrapText="1"/>
    </xf>
  </cellXfs>
  <cellStyles count="49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38"/>
  <sheetViews>
    <sheetView zoomScalePageLayoutView="0" workbookViewId="0" topLeftCell="A1">
      <selection activeCell="A1" sqref="A1:G4"/>
    </sheetView>
  </sheetViews>
  <sheetFormatPr defaultColWidth="9.140625" defaultRowHeight="15"/>
  <cols>
    <col min="1" max="1" width="5.7109375" style="7" customWidth="1"/>
    <col min="2" max="2" width="67.00390625" style="7" customWidth="1"/>
    <col min="3" max="3" width="16.140625" style="7" customWidth="1"/>
    <col min="4" max="4" width="13.00390625" style="7" customWidth="1"/>
    <col min="5" max="5" width="11.28125" style="7" customWidth="1"/>
    <col min="6" max="6" width="14.8515625" style="7" customWidth="1"/>
    <col min="7" max="7" width="15.7109375" style="7" customWidth="1"/>
    <col min="8" max="8" width="9.140625" style="7" customWidth="1"/>
    <col min="9" max="9" width="9.140625" style="43" customWidth="1"/>
  </cols>
  <sheetData>
    <row r="1" spans="1:7" ht="13.5" customHeight="1">
      <c r="A1" s="53"/>
      <c r="B1" s="53"/>
      <c r="C1" s="53"/>
      <c r="D1" s="53"/>
      <c r="E1" s="94"/>
      <c r="F1" s="94"/>
      <c r="G1" s="94"/>
    </row>
    <row r="2" spans="1:7" ht="13.5" customHeight="1">
      <c r="A2" s="53"/>
      <c r="B2" s="53"/>
      <c r="C2" s="53"/>
      <c r="D2" s="53"/>
      <c r="E2" s="95"/>
      <c r="F2" s="95"/>
      <c r="G2" s="95"/>
    </row>
    <row r="3" spans="1:7" ht="16.5" customHeight="1">
      <c r="A3" s="53"/>
      <c r="B3" s="53"/>
      <c r="C3" s="53"/>
      <c r="D3" s="53"/>
      <c r="E3" s="95"/>
      <c r="F3" s="95"/>
      <c r="G3" s="95"/>
    </row>
    <row r="4" spans="1:7" ht="13.5" customHeight="1">
      <c r="A4" s="53"/>
      <c r="B4" s="53"/>
      <c r="C4" s="53"/>
      <c r="D4" s="53"/>
      <c r="E4" s="95"/>
      <c r="F4" s="95"/>
      <c r="G4" s="95"/>
    </row>
    <row r="5" spans="1:7" ht="13.5" customHeight="1">
      <c r="A5" s="98" t="s">
        <v>173</v>
      </c>
      <c r="B5" s="98"/>
      <c r="C5" s="98"/>
      <c r="D5" s="98"/>
      <c r="E5" s="98"/>
      <c r="F5" s="98"/>
      <c r="G5" s="98"/>
    </row>
    <row r="6" spans="1:7" ht="13.5" customHeight="1">
      <c r="A6" s="97" t="s">
        <v>172</v>
      </c>
      <c r="B6" s="97"/>
      <c r="C6" s="97"/>
      <c r="D6" s="97"/>
      <c r="E6" s="97"/>
      <c r="F6" s="97"/>
      <c r="G6" s="97"/>
    </row>
    <row r="7" spans="1:9" s="36" customFormat="1" ht="75" customHeight="1">
      <c r="A7" s="2" t="s">
        <v>0</v>
      </c>
      <c r="B7" s="2" t="s">
        <v>72</v>
      </c>
      <c r="C7" s="2" t="s">
        <v>2</v>
      </c>
      <c r="D7" s="2" t="s">
        <v>73</v>
      </c>
      <c r="E7" s="2" t="s">
        <v>234</v>
      </c>
      <c r="F7" s="2" t="s">
        <v>74</v>
      </c>
      <c r="G7" s="2" t="s">
        <v>184</v>
      </c>
      <c r="H7" s="35"/>
      <c r="I7" s="35"/>
    </row>
    <row r="8" spans="1:9" s="6" customFormat="1" ht="15" customHeight="1">
      <c r="A8" s="55">
        <v>1</v>
      </c>
      <c r="B8" s="55" t="s">
        <v>174</v>
      </c>
      <c r="C8" s="55" t="s">
        <v>5</v>
      </c>
      <c r="D8" s="56">
        <v>0.37</v>
      </c>
      <c r="E8" s="56">
        <f>D8</f>
        <v>0.37</v>
      </c>
      <c r="F8" s="56">
        <f>'Мед-ты РБ'!F19</f>
        <v>1.269062</v>
      </c>
      <c r="G8" s="56">
        <f>E8+F8</f>
        <v>1.639062</v>
      </c>
      <c r="H8" s="7"/>
      <c r="I8" s="43"/>
    </row>
    <row r="9" spans="1:7" ht="15" customHeight="1">
      <c r="A9" s="55">
        <v>2</v>
      </c>
      <c r="B9" s="57" t="s">
        <v>50</v>
      </c>
      <c r="C9" s="57" t="s">
        <v>5</v>
      </c>
      <c r="D9" s="58">
        <v>0.54</v>
      </c>
      <c r="E9" s="56">
        <f aca="true" t="shared" si="0" ref="E9:E22">D9</f>
        <v>0.54</v>
      </c>
      <c r="F9" s="58">
        <f>'Мед-ты РБ'!F39</f>
        <v>1.2792739999999998</v>
      </c>
      <c r="G9" s="56">
        <f aca="true" t="shared" si="1" ref="G9:G22">E9+F9</f>
        <v>1.8192739999999998</v>
      </c>
    </row>
    <row r="10" spans="1:7" ht="15" customHeight="1">
      <c r="A10" s="55">
        <v>3</v>
      </c>
      <c r="B10" s="57" t="s">
        <v>31</v>
      </c>
      <c r="C10" s="57" t="s">
        <v>5</v>
      </c>
      <c r="D10" s="58">
        <v>0.82</v>
      </c>
      <c r="E10" s="56">
        <f t="shared" si="0"/>
        <v>0.82</v>
      </c>
      <c r="F10" s="58">
        <f>'Мед-ты РБ'!F54</f>
        <v>0.5305219999999999</v>
      </c>
      <c r="G10" s="56">
        <f t="shared" si="1"/>
        <v>1.3505219999999998</v>
      </c>
    </row>
    <row r="11" spans="1:7" ht="15" customHeight="1">
      <c r="A11" s="55">
        <v>4</v>
      </c>
      <c r="B11" s="57" t="s">
        <v>38</v>
      </c>
      <c r="C11" s="57" t="s">
        <v>5</v>
      </c>
      <c r="D11" s="58">
        <v>0.82</v>
      </c>
      <c r="E11" s="56">
        <f t="shared" si="0"/>
        <v>0.82</v>
      </c>
      <c r="F11" s="58">
        <f>'Мед-ты РБ'!F69</f>
        <v>0.46172199999999997</v>
      </c>
      <c r="G11" s="56">
        <f t="shared" si="1"/>
        <v>1.2817219999999998</v>
      </c>
    </row>
    <row r="12" spans="1:7" ht="15" customHeight="1">
      <c r="A12" s="55">
        <v>5</v>
      </c>
      <c r="B12" s="57" t="s">
        <v>40</v>
      </c>
      <c r="C12" s="57" t="s">
        <v>5</v>
      </c>
      <c r="D12" s="58">
        <v>0.64</v>
      </c>
      <c r="E12" s="56">
        <f t="shared" si="0"/>
        <v>0.64</v>
      </c>
      <c r="F12" s="58">
        <f>'Мед-ты РБ'!F83</f>
        <v>0.268354</v>
      </c>
      <c r="G12" s="56">
        <f t="shared" si="1"/>
        <v>0.908354</v>
      </c>
    </row>
    <row r="13" spans="1:7" ht="15" customHeight="1">
      <c r="A13" s="55">
        <v>6</v>
      </c>
      <c r="B13" s="57" t="s">
        <v>42</v>
      </c>
      <c r="C13" s="57" t="s">
        <v>5</v>
      </c>
      <c r="D13" s="58">
        <v>1.08</v>
      </c>
      <c r="E13" s="56">
        <f t="shared" si="0"/>
        <v>1.08</v>
      </c>
      <c r="F13" s="58">
        <f>'Мед-ты РБ'!F98</f>
        <v>0.712592</v>
      </c>
      <c r="G13" s="56">
        <f t="shared" si="1"/>
        <v>1.792592</v>
      </c>
    </row>
    <row r="14" spans="1:7" ht="15" customHeight="1">
      <c r="A14" s="55">
        <v>7</v>
      </c>
      <c r="B14" s="57" t="s">
        <v>52</v>
      </c>
      <c r="C14" s="57" t="s">
        <v>5</v>
      </c>
      <c r="D14" s="58">
        <v>0.82</v>
      </c>
      <c r="E14" s="56">
        <f t="shared" si="0"/>
        <v>0.82</v>
      </c>
      <c r="F14" s="58">
        <f>'Мед-ты РБ'!F113</f>
        <v>1.721932</v>
      </c>
      <c r="G14" s="56">
        <f t="shared" si="1"/>
        <v>2.541932</v>
      </c>
    </row>
    <row r="15" spans="1:7" ht="15" customHeight="1">
      <c r="A15" s="55">
        <v>8</v>
      </c>
      <c r="B15" s="57" t="s">
        <v>132</v>
      </c>
      <c r="C15" s="57" t="s">
        <v>5</v>
      </c>
      <c r="D15" s="58">
        <v>1.58</v>
      </c>
      <c r="E15" s="56">
        <f t="shared" si="0"/>
        <v>1.58</v>
      </c>
      <c r="F15" s="58">
        <f>'Мед-ты РБ'!F131</f>
        <v>1.8266420000000003</v>
      </c>
      <c r="G15" s="56">
        <f t="shared" si="1"/>
        <v>3.4066420000000006</v>
      </c>
    </row>
    <row r="16" spans="1:7" ht="15" customHeight="1">
      <c r="A16" s="55">
        <v>9</v>
      </c>
      <c r="B16" s="55" t="s">
        <v>125</v>
      </c>
      <c r="C16" s="55" t="s">
        <v>9</v>
      </c>
      <c r="D16" s="56">
        <v>1.08</v>
      </c>
      <c r="E16" s="56">
        <f t="shared" si="0"/>
        <v>1.08</v>
      </c>
      <c r="F16" s="56">
        <f>'Мед-ты РБ'!F140</f>
        <v>0.1425</v>
      </c>
      <c r="G16" s="56">
        <f t="shared" si="1"/>
        <v>1.2225000000000001</v>
      </c>
    </row>
    <row r="17" spans="1:7" ht="15" customHeight="1">
      <c r="A17" s="55">
        <v>10</v>
      </c>
      <c r="B17" s="55" t="s">
        <v>126</v>
      </c>
      <c r="C17" s="55" t="s">
        <v>5</v>
      </c>
      <c r="D17" s="56">
        <v>1.08</v>
      </c>
      <c r="E17" s="56">
        <f t="shared" si="0"/>
        <v>1.08</v>
      </c>
      <c r="F17" s="56">
        <f>'Мед-ты РБ'!F147</f>
        <v>0</v>
      </c>
      <c r="G17" s="56">
        <f t="shared" si="1"/>
        <v>1.08</v>
      </c>
    </row>
    <row r="18" spans="1:7" ht="15" customHeight="1">
      <c r="A18" s="55">
        <v>11</v>
      </c>
      <c r="B18" s="55" t="s">
        <v>127</v>
      </c>
      <c r="C18" s="55" t="s">
        <v>5</v>
      </c>
      <c r="D18" s="56">
        <v>0.81</v>
      </c>
      <c r="E18" s="56">
        <f t="shared" si="0"/>
        <v>0.81</v>
      </c>
      <c r="F18" s="56">
        <f>'Мед-ты РБ'!F157</f>
        <v>0.3538300000000001</v>
      </c>
      <c r="G18" s="56">
        <f t="shared" si="1"/>
        <v>1.1638300000000001</v>
      </c>
    </row>
    <row r="19" spans="1:7" ht="15" customHeight="1">
      <c r="A19" s="55">
        <v>12</v>
      </c>
      <c r="B19" s="55" t="s">
        <v>169</v>
      </c>
      <c r="C19" s="55" t="s">
        <v>5</v>
      </c>
      <c r="D19" s="56">
        <v>0.91</v>
      </c>
      <c r="E19" s="56">
        <f t="shared" si="0"/>
        <v>0.91</v>
      </c>
      <c r="F19" s="56">
        <f>'Мед-ты РБ'!F175</f>
        <v>1.26206</v>
      </c>
      <c r="G19" s="56">
        <f t="shared" si="1"/>
        <v>2.17206</v>
      </c>
    </row>
    <row r="20" spans="1:7" ht="25.5" customHeight="1">
      <c r="A20" s="55">
        <v>13</v>
      </c>
      <c r="B20" s="55" t="s">
        <v>149</v>
      </c>
      <c r="C20" s="55" t="s">
        <v>5</v>
      </c>
      <c r="D20" s="56">
        <v>0.54</v>
      </c>
      <c r="E20" s="56">
        <f t="shared" si="0"/>
        <v>0.54</v>
      </c>
      <c r="F20" s="56">
        <f>'Мед-ты РБ'!F209</f>
        <v>2.205921</v>
      </c>
      <c r="G20" s="56">
        <f t="shared" si="1"/>
        <v>2.745921</v>
      </c>
    </row>
    <row r="21" spans="1:7" ht="15.75">
      <c r="A21" s="55">
        <v>14</v>
      </c>
      <c r="B21" s="55" t="s">
        <v>160</v>
      </c>
      <c r="C21" s="55" t="s">
        <v>5</v>
      </c>
      <c r="D21" s="56">
        <v>0.37</v>
      </c>
      <c r="E21" s="56">
        <f t="shared" si="0"/>
        <v>0.37</v>
      </c>
      <c r="F21" s="56">
        <f>'Мед-ты РБ'!F221</f>
        <v>15.642962</v>
      </c>
      <c r="G21" s="56">
        <f t="shared" si="1"/>
        <v>16.012962</v>
      </c>
    </row>
    <row r="22" spans="1:7" ht="33" customHeight="1">
      <c r="A22" s="55">
        <v>15</v>
      </c>
      <c r="B22" s="55" t="s">
        <v>162</v>
      </c>
      <c r="C22" s="55" t="s">
        <v>5</v>
      </c>
      <c r="D22" s="56">
        <v>1.25</v>
      </c>
      <c r="E22" s="56">
        <f t="shared" si="0"/>
        <v>1.25</v>
      </c>
      <c r="F22" s="56">
        <f>'Мед-ты РБ'!F233</f>
        <v>1.2171699999999999</v>
      </c>
      <c r="G22" s="56">
        <f t="shared" si="1"/>
        <v>2.46717</v>
      </c>
    </row>
    <row r="23" spans="1:7" ht="15" customHeight="1">
      <c r="A23" s="55">
        <v>16</v>
      </c>
      <c r="B23" s="99" t="s">
        <v>60</v>
      </c>
      <c r="C23" s="100"/>
      <c r="D23" s="100"/>
      <c r="E23" s="100"/>
      <c r="F23" s="100"/>
      <c r="G23" s="100"/>
    </row>
    <row r="24" spans="1:7" ht="15" customHeight="1">
      <c r="A24" s="55" t="s">
        <v>219</v>
      </c>
      <c r="B24" s="55" t="s">
        <v>221</v>
      </c>
      <c r="C24" s="55" t="s">
        <v>5</v>
      </c>
      <c r="D24" s="56">
        <v>0.82</v>
      </c>
      <c r="E24" s="56">
        <f>D24</f>
        <v>0.82</v>
      </c>
      <c r="F24" s="56">
        <f>'Мед-ты РБ'!F249</f>
        <v>18.451932</v>
      </c>
      <c r="G24" s="56">
        <f>E24+F24</f>
        <v>19.271932</v>
      </c>
    </row>
    <row r="25" spans="1:7" ht="15" customHeight="1">
      <c r="A25" s="55" t="s">
        <v>220</v>
      </c>
      <c r="B25" s="55" t="s">
        <v>222</v>
      </c>
      <c r="C25" s="55" t="s">
        <v>5</v>
      </c>
      <c r="D25" s="56">
        <v>0.82</v>
      </c>
      <c r="E25" s="56">
        <f>D25</f>
        <v>0.82</v>
      </c>
      <c r="F25" s="56">
        <f>'Мед-ты РБ'!F265</f>
        <v>18.451932</v>
      </c>
      <c r="G25" s="56">
        <f>E25+F25</f>
        <v>19.271932</v>
      </c>
    </row>
    <row r="26" spans="1:7" ht="42" customHeight="1">
      <c r="A26" s="55">
        <v>17</v>
      </c>
      <c r="B26" s="55" t="s">
        <v>227</v>
      </c>
      <c r="C26" s="55" t="s">
        <v>5</v>
      </c>
      <c r="D26" s="56">
        <v>2.41</v>
      </c>
      <c r="E26" s="56">
        <f>D26</f>
        <v>2.41</v>
      </c>
      <c r="F26" s="56">
        <f>'Мед-ты РБ'!F287</f>
        <v>5.199924</v>
      </c>
      <c r="G26" s="56">
        <f>E26+F26</f>
        <v>7.609924</v>
      </c>
    </row>
    <row r="27" spans="1:7" ht="15" customHeight="1">
      <c r="A27" s="55">
        <v>18</v>
      </c>
      <c r="B27" s="55" t="s">
        <v>236</v>
      </c>
      <c r="C27" s="55" t="s">
        <v>5</v>
      </c>
      <c r="D27" s="56">
        <v>4.9</v>
      </c>
      <c r="E27" s="56">
        <f>D27</f>
        <v>4.9</v>
      </c>
      <c r="F27" s="56">
        <f>'Мед-ты РБ'!F299</f>
        <v>10.51586</v>
      </c>
      <c r="G27" s="56">
        <f>E27+F27</f>
        <v>15.41586</v>
      </c>
    </row>
    <row r="28" spans="1:7" ht="15" customHeight="1">
      <c r="A28" s="55">
        <v>19</v>
      </c>
      <c r="B28" s="55" t="s">
        <v>237</v>
      </c>
      <c r="C28" s="55" t="s">
        <v>5</v>
      </c>
      <c r="D28" s="56">
        <v>4.48</v>
      </c>
      <c r="E28" s="56">
        <f>D28</f>
        <v>4.48</v>
      </c>
      <c r="F28" s="56">
        <f>'Мед-ты РБ'!F310</f>
        <v>10.36906</v>
      </c>
      <c r="G28" s="56">
        <f>E28+F28</f>
        <v>14.84906</v>
      </c>
    </row>
    <row r="29" spans="1:7" ht="15" customHeight="1">
      <c r="A29" s="55" t="s">
        <v>254</v>
      </c>
      <c r="B29" s="101" t="s">
        <v>255</v>
      </c>
      <c r="C29" s="102"/>
      <c r="D29" s="102"/>
      <c r="E29" s="102"/>
      <c r="F29" s="102"/>
      <c r="G29" s="103"/>
    </row>
    <row r="30" spans="1:7" ht="48" customHeight="1">
      <c r="A30" s="88" t="s">
        <v>256</v>
      </c>
      <c r="B30" s="89" t="s">
        <v>238</v>
      </c>
      <c r="C30" s="55" t="str">
        <f>C27</f>
        <v>исследование</v>
      </c>
      <c r="D30" s="56">
        <v>1.18</v>
      </c>
      <c r="E30" s="56">
        <f>D30</f>
        <v>1.18</v>
      </c>
      <c r="F30" s="56">
        <f>'Мед-ты РБ'!F321</f>
        <v>0.38968</v>
      </c>
      <c r="G30" s="56">
        <f>E30+F30</f>
        <v>1.56968</v>
      </c>
    </row>
    <row r="31" spans="1:7" ht="32.25" customHeight="1">
      <c r="A31" s="88" t="s">
        <v>251</v>
      </c>
      <c r="B31" s="89" t="s">
        <v>250</v>
      </c>
      <c r="C31" s="55" t="str">
        <f>C28</f>
        <v>исследование</v>
      </c>
      <c r="D31" s="56">
        <v>1.56</v>
      </c>
      <c r="E31" s="56">
        <f>D31</f>
        <v>1.56</v>
      </c>
      <c r="F31" s="56">
        <f>'Мед-ты РБ'!F334</f>
        <v>0.42224</v>
      </c>
      <c r="G31" s="56">
        <f>E31+F31</f>
        <v>1.98224</v>
      </c>
    </row>
    <row r="32" spans="1:7" ht="33" customHeight="1">
      <c r="A32" s="88" t="s">
        <v>257</v>
      </c>
      <c r="B32" s="89" t="s">
        <v>253</v>
      </c>
      <c r="C32" s="55" t="str">
        <f>C31</f>
        <v>исследование</v>
      </c>
      <c r="D32" s="56">
        <v>1.56</v>
      </c>
      <c r="E32" s="56">
        <f>D32</f>
        <v>1.56</v>
      </c>
      <c r="F32" s="56">
        <f>'Мед-ты РБ'!F347</f>
        <v>0.42224</v>
      </c>
      <c r="G32" s="56">
        <f>E32+F32</f>
        <v>1.98224</v>
      </c>
    </row>
    <row r="33" spans="1:7" ht="15" customHeight="1">
      <c r="A33" s="59"/>
      <c r="B33" s="59"/>
      <c r="C33" s="59"/>
      <c r="D33" s="59"/>
      <c r="E33" s="73"/>
      <c r="F33" s="73"/>
      <c r="G33" s="73"/>
    </row>
    <row r="34" spans="1:7" ht="15" customHeight="1">
      <c r="A34" s="96" t="s">
        <v>262</v>
      </c>
      <c r="B34" s="96"/>
      <c r="C34" s="96"/>
      <c r="D34" s="96"/>
      <c r="E34" s="96"/>
      <c r="F34" s="96"/>
      <c r="G34" s="96"/>
    </row>
    <row r="35" spans="1:7" ht="15" customHeight="1">
      <c r="A35" s="53"/>
      <c r="B35" s="53"/>
      <c r="C35" s="53"/>
      <c r="D35" s="53"/>
      <c r="E35" s="53"/>
      <c r="F35" s="53"/>
      <c r="G35" s="53"/>
    </row>
    <row r="36" spans="1:7" ht="15" customHeight="1">
      <c r="A36" s="53"/>
      <c r="B36" s="53"/>
      <c r="C36" s="53"/>
      <c r="D36" s="53"/>
      <c r="E36" s="53"/>
      <c r="F36" s="53"/>
      <c r="G36" s="53"/>
    </row>
    <row r="37" spans="1:7" ht="15.75" customHeight="1">
      <c r="A37" s="53"/>
      <c r="B37" s="53"/>
      <c r="C37" s="53"/>
      <c r="D37" s="53"/>
      <c r="E37" s="53"/>
      <c r="F37" s="53"/>
      <c r="G37" s="53"/>
    </row>
    <row r="38" spans="1:7" ht="15.75" customHeight="1">
      <c r="A38" s="53"/>
      <c r="B38" s="53"/>
      <c r="C38" s="53"/>
      <c r="D38" s="53"/>
      <c r="E38" s="53"/>
      <c r="F38" s="53"/>
      <c r="G38" s="53"/>
    </row>
  </sheetData>
  <sheetProtection/>
  <mergeCells count="9">
    <mergeCell ref="E1:G1"/>
    <mergeCell ref="E2:G2"/>
    <mergeCell ref="E3:G3"/>
    <mergeCell ref="E4:G4"/>
    <mergeCell ref="A34:G34"/>
    <mergeCell ref="A6:G6"/>
    <mergeCell ref="A5:G5"/>
    <mergeCell ref="B23:G23"/>
    <mergeCell ref="B29:G29"/>
  </mergeCells>
  <printOptions/>
  <pageMargins left="0" right="0" top="0" bottom="0" header="0" footer="0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348"/>
  <sheetViews>
    <sheetView zoomScale="140" zoomScaleNormal="140" zoomScalePageLayoutView="0" workbookViewId="0" topLeftCell="A142">
      <selection activeCell="D149" sqref="D149:F149"/>
    </sheetView>
  </sheetViews>
  <sheetFormatPr defaultColWidth="9.140625" defaultRowHeight="15"/>
  <cols>
    <col min="1" max="1" width="5.7109375" style="52" customWidth="1"/>
    <col min="2" max="2" width="45.7109375" style="32" customWidth="1"/>
    <col min="3" max="6" width="10.7109375" style="32" customWidth="1"/>
    <col min="7" max="7" width="9.140625" style="27" customWidth="1"/>
  </cols>
  <sheetData>
    <row r="1" spans="1:6" ht="15">
      <c r="A1" s="114" t="s">
        <v>183</v>
      </c>
      <c r="B1" s="114"/>
      <c r="C1" s="114"/>
      <c r="D1" s="114"/>
      <c r="E1" s="114"/>
      <c r="F1" s="114"/>
    </row>
    <row r="2" spans="1:7" s="36" customFormat="1" ht="22.5">
      <c r="A2" s="49" t="s">
        <v>0</v>
      </c>
      <c r="B2" s="2" t="s">
        <v>72</v>
      </c>
      <c r="C2" s="2" t="s">
        <v>77</v>
      </c>
      <c r="D2" s="2" t="s">
        <v>79</v>
      </c>
      <c r="E2" s="3" t="s">
        <v>78</v>
      </c>
      <c r="F2" s="4" t="s">
        <v>80</v>
      </c>
      <c r="G2" s="35"/>
    </row>
    <row r="3" spans="1:6" ht="15">
      <c r="A3" s="50" t="s">
        <v>15</v>
      </c>
      <c r="B3" s="104" t="s">
        <v>174</v>
      </c>
      <c r="C3" s="104"/>
      <c r="D3" s="104"/>
      <c r="E3" s="104"/>
      <c r="F3" s="104"/>
    </row>
    <row r="4" spans="1:6" ht="48.75" customHeight="1">
      <c r="A4" s="51" t="s">
        <v>175</v>
      </c>
      <c r="B4" s="13" t="s">
        <v>6</v>
      </c>
      <c r="C4" s="13" t="s">
        <v>7</v>
      </c>
      <c r="D4" s="118">
        <v>0.16</v>
      </c>
      <c r="E4" s="118"/>
      <c r="F4" s="118"/>
    </row>
    <row r="5" spans="1:6" ht="21.75" customHeight="1">
      <c r="A5" s="51" t="s">
        <v>176</v>
      </c>
      <c r="B5" s="13" t="s">
        <v>8</v>
      </c>
      <c r="C5" s="13" t="s">
        <v>9</v>
      </c>
      <c r="D5" s="118">
        <v>0.16</v>
      </c>
      <c r="E5" s="118"/>
      <c r="F5" s="118"/>
    </row>
    <row r="6" spans="1:6" ht="9" customHeight="1">
      <c r="A6" s="107"/>
      <c r="B6" s="8" t="s">
        <v>19</v>
      </c>
      <c r="C6" s="8" t="s">
        <v>112</v>
      </c>
      <c r="D6" s="8">
        <v>1</v>
      </c>
      <c r="E6" s="14">
        <v>0.0218</v>
      </c>
      <c r="F6" s="24">
        <f>D6*E6</f>
        <v>0.0218</v>
      </c>
    </row>
    <row r="7" spans="1:7" ht="9" customHeight="1">
      <c r="A7" s="107"/>
      <c r="B7" s="8" t="s">
        <v>32</v>
      </c>
      <c r="C7" s="8" t="s">
        <v>111</v>
      </c>
      <c r="D7" s="8">
        <v>1</v>
      </c>
      <c r="E7" s="14">
        <v>0.01148</v>
      </c>
      <c r="F7" s="24">
        <f aca="true" t="shared" si="0" ref="F7:F17">D7*E7</f>
        <v>0.01148</v>
      </c>
      <c r="G7" s="92"/>
    </row>
    <row r="8" spans="1:6" ht="9" customHeight="1">
      <c r="A8" s="107"/>
      <c r="B8" s="8" t="s">
        <v>21</v>
      </c>
      <c r="C8" s="8" t="s">
        <v>114</v>
      </c>
      <c r="D8" s="8">
        <v>1</v>
      </c>
      <c r="E8" s="14">
        <v>0.00809</v>
      </c>
      <c r="F8" s="24">
        <f t="shared" si="0"/>
        <v>0.00809</v>
      </c>
    </row>
    <row r="9" spans="1:6" ht="9" customHeight="1">
      <c r="A9" s="107"/>
      <c r="B9" s="8" t="s">
        <v>22</v>
      </c>
      <c r="C9" s="8" t="s">
        <v>115</v>
      </c>
      <c r="D9" s="8">
        <v>1</v>
      </c>
      <c r="E9" s="14">
        <v>1.18</v>
      </c>
      <c r="F9" s="24">
        <f t="shared" si="0"/>
        <v>1.18</v>
      </c>
    </row>
    <row r="10" spans="1:6" ht="9" customHeight="1">
      <c r="A10" s="107"/>
      <c r="B10" s="8" t="s">
        <v>47</v>
      </c>
      <c r="C10" s="8" t="s">
        <v>112</v>
      </c>
      <c r="D10" s="8">
        <v>1</v>
      </c>
      <c r="E10" s="14">
        <v>0</v>
      </c>
      <c r="F10" s="24">
        <f t="shared" si="0"/>
        <v>0</v>
      </c>
    </row>
    <row r="11" spans="1:6" ht="9" customHeight="1">
      <c r="A11" s="107"/>
      <c r="B11" s="8" t="s">
        <v>23</v>
      </c>
      <c r="C11" s="8" t="s">
        <v>112</v>
      </c>
      <c r="D11" s="8">
        <v>3</v>
      </c>
      <c r="E11" s="14">
        <v>0</v>
      </c>
      <c r="F11" s="24">
        <f t="shared" si="0"/>
        <v>0</v>
      </c>
    </row>
    <row r="12" spans="1:6" ht="9" customHeight="1">
      <c r="A12" s="107"/>
      <c r="B12" s="8" t="s">
        <v>24</v>
      </c>
      <c r="C12" s="8" t="s">
        <v>114</v>
      </c>
      <c r="D12" s="8">
        <v>0.4</v>
      </c>
      <c r="E12" s="14">
        <v>0.01498</v>
      </c>
      <c r="F12" s="24">
        <f t="shared" si="0"/>
        <v>0.005992000000000001</v>
      </c>
    </row>
    <row r="13" spans="1:6" ht="9" customHeight="1">
      <c r="A13" s="107"/>
      <c r="B13" s="8" t="s">
        <v>25</v>
      </c>
      <c r="C13" s="8" t="s">
        <v>112</v>
      </c>
      <c r="D13" s="8">
        <v>1</v>
      </c>
      <c r="E13" s="14">
        <v>0</v>
      </c>
      <c r="F13" s="24">
        <f t="shared" si="0"/>
        <v>0</v>
      </c>
    </row>
    <row r="14" spans="1:7" ht="9" customHeight="1">
      <c r="A14" s="107"/>
      <c r="B14" s="8" t="s">
        <v>26</v>
      </c>
      <c r="C14" s="8" t="s">
        <v>114</v>
      </c>
      <c r="D14" s="8">
        <v>10</v>
      </c>
      <c r="E14" s="14">
        <v>0.00317</v>
      </c>
      <c r="F14" s="24">
        <f t="shared" si="0"/>
        <v>0.0317</v>
      </c>
      <c r="G14" s="92"/>
    </row>
    <row r="15" spans="1:6" ht="9" customHeight="1">
      <c r="A15" s="107"/>
      <c r="B15" s="8" t="s">
        <v>48</v>
      </c>
      <c r="C15" s="8" t="s">
        <v>114</v>
      </c>
      <c r="D15" s="8">
        <v>0.4</v>
      </c>
      <c r="E15" s="14">
        <v>0</v>
      </c>
      <c r="F15" s="24">
        <f t="shared" si="0"/>
        <v>0</v>
      </c>
    </row>
    <row r="16" spans="1:6" ht="9" customHeight="1">
      <c r="A16" s="107"/>
      <c r="B16" s="8" t="s">
        <v>49</v>
      </c>
      <c r="C16" s="8" t="s">
        <v>114</v>
      </c>
      <c r="D16" s="8">
        <v>0.5</v>
      </c>
      <c r="E16" s="14">
        <v>0</v>
      </c>
      <c r="F16" s="24">
        <f t="shared" si="0"/>
        <v>0</v>
      </c>
    </row>
    <row r="17" spans="1:6" ht="9" customHeight="1">
      <c r="A17" s="107"/>
      <c r="B17" s="8" t="s">
        <v>30</v>
      </c>
      <c r="C17" s="8" t="s">
        <v>111</v>
      </c>
      <c r="D17" s="8">
        <v>1</v>
      </c>
      <c r="E17" s="14">
        <v>0.01</v>
      </c>
      <c r="F17" s="24">
        <f t="shared" si="0"/>
        <v>0.01</v>
      </c>
    </row>
    <row r="18" spans="1:6" ht="9" customHeight="1">
      <c r="A18" s="107"/>
      <c r="B18" s="104" t="s">
        <v>88</v>
      </c>
      <c r="C18" s="104"/>
      <c r="D18" s="104"/>
      <c r="E18" s="104"/>
      <c r="F18" s="38">
        <f>D4+D5</f>
        <v>0.32</v>
      </c>
    </row>
    <row r="19" spans="1:6" ht="9" customHeight="1">
      <c r="A19" s="107"/>
      <c r="B19" s="104" t="s">
        <v>89</v>
      </c>
      <c r="C19" s="104"/>
      <c r="D19" s="104"/>
      <c r="E19" s="104"/>
      <c r="F19" s="38">
        <f>SUM(F6:F17)</f>
        <v>1.269062</v>
      </c>
    </row>
    <row r="20" spans="1:6" ht="15">
      <c r="A20" s="50">
        <v>2</v>
      </c>
      <c r="B20" s="104" t="s">
        <v>18</v>
      </c>
      <c r="C20" s="104"/>
      <c r="D20" s="104"/>
      <c r="E20" s="104"/>
      <c r="F20" s="104"/>
    </row>
    <row r="21" spans="1:6" ht="31.5" customHeight="1">
      <c r="A21" s="49" t="s">
        <v>16</v>
      </c>
      <c r="B21" s="13" t="s">
        <v>6</v>
      </c>
      <c r="C21" s="13" t="s">
        <v>7</v>
      </c>
      <c r="D21" s="117">
        <f>D4</f>
        <v>0.16</v>
      </c>
      <c r="E21" s="117"/>
      <c r="F21" s="117"/>
    </row>
    <row r="22" spans="1:6" ht="22.5" customHeight="1">
      <c r="A22" s="107" t="s">
        <v>76</v>
      </c>
      <c r="B22" s="13" t="s">
        <v>10</v>
      </c>
      <c r="C22" s="13" t="s">
        <v>9</v>
      </c>
      <c r="D22" s="118">
        <v>0.31</v>
      </c>
      <c r="E22" s="118"/>
      <c r="F22" s="118"/>
    </row>
    <row r="23" spans="1:7" ht="9.75" customHeight="1">
      <c r="A23" s="107"/>
      <c r="B23" s="8" t="s">
        <v>19</v>
      </c>
      <c r="C23" s="8" t="s">
        <v>112</v>
      </c>
      <c r="D23" s="8">
        <v>1</v>
      </c>
      <c r="E23" s="16">
        <f>E6</f>
        <v>0.0218</v>
      </c>
      <c r="F23" s="24">
        <f>D23*E23</f>
        <v>0.0218</v>
      </c>
      <c r="G23" s="28"/>
    </row>
    <row r="24" spans="1:7" ht="9.75" customHeight="1">
      <c r="A24" s="107"/>
      <c r="B24" s="8" t="s">
        <v>32</v>
      </c>
      <c r="C24" s="8" t="s">
        <v>111</v>
      </c>
      <c r="D24" s="8">
        <v>1</v>
      </c>
      <c r="E24" s="16">
        <f aca="true" t="shared" si="1" ref="E24:E33">E7</f>
        <v>0.01148</v>
      </c>
      <c r="F24" s="24">
        <f aca="true" t="shared" si="2" ref="F24:F37">D24*E24</f>
        <v>0.01148</v>
      </c>
      <c r="G24" s="28"/>
    </row>
    <row r="25" spans="1:7" ht="9.75" customHeight="1">
      <c r="A25" s="107"/>
      <c r="B25" s="8" t="s">
        <v>21</v>
      </c>
      <c r="C25" s="8" t="s">
        <v>114</v>
      </c>
      <c r="D25" s="8">
        <v>1</v>
      </c>
      <c r="E25" s="16">
        <f t="shared" si="1"/>
        <v>0.00809</v>
      </c>
      <c r="F25" s="24">
        <f t="shared" si="2"/>
        <v>0.00809</v>
      </c>
      <c r="G25" s="28"/>
    </row>
    <row r="26" spans="1:7" ht="9.75" customHeight="1">
      <c r="A26" s="107"/>
      <c r="B26" s="8" t="s">
        <v>22</v>
      </c>
      <c r="C26" s="8" t="s">
        <v>115</v>
      </c>
      <c r="D26" s="8">
        <v>1</v>
      </c>
      <c r="E26" s="16">
        <f t="shared" si="1"/>
        <v>1.18</v>
      </c>
      <c r="F26" s="24">
        <f t="shared" si="2"/>
        <v>1.18</v>
      </c>
      <c r="G26" s="28"/>
    </row>
    <row r="27" spans="1:7" ht="9.75" customHeight="1">
      <c r="A27" s="107"/>
      <c r="B27" s="8" t="s">
        <v>47</v>
      </c>
      <c r="C27" s="8" t="s">
        <v>112</v>
      </c>
      <c r="D27" s="8">
        <v>1</v>
      </c>
      <c r="E27" s="16">
        <f t="shared" si="1"/>
        <v>0</v>
      </c>
      <c r="F27" s="24">
        <f t="shared" si="2"/>
        <v>0</v>
      </c>
      <c r="G27" s="28"/>
    </row>
    <row r="28" spans="1:7" ht="9.75" customHeight="1">
      <c r="A28" s="107"/>
      <c r="B28" s="8" t="s">
        <v>23</v>
      </c>
      <c r="C28" s="8" t="s">
        <v>112</v>
      </c>
      <c r="D28" s="8">
        <v>3</v>
      </c>
      <c r="E28" s="16">
        <f t="shared" si="1"/>
        <v>0</v>
      </c>
      <c r="F28" s="24">
        <f t="shared" si="2"/>
        <v>0</v>
      </c>
      <c r="G28" s="28"/>
    </row>
    <row r="29" spans="1:7" ht="9.75" customHeight="1">
      <c r="A29" s="107"/>
      <c r="B29" s="8" t="s">
        <v>24</v>
      </c>
      <c r="C29" s="8" t="s">
        <v>114</v>
      </c>
      <c r="D29" s="8">
        <v>0.4</v>
      </c>
      <c r="E29" s="16">
        <f t="shared" si="1"/>
        <v>0.01498</v>
      </c>
      <c r="F29" s="24">
        <f t="shared" si="2"/>
        <v>0.005992000000000001</v>
      </c>
      <c r="G29" s="28"/>
    </row>
    <row r="30" spans="1:7" ht="9.75" customHeight="1">
      <c r="A30" s="107"/>
      <c r="B30" s="8" t="s">
        <v>25</v>
      </c>
      <c r="C30" s="8" t="s">
        <v>112</v>
      </c>
      <c r="D30" s="8">
        <v>1</v>
      </c>
      <c r="E30" s="16">
        <f t="shared" si="1"/>
        <v>0</v>
      </c>
      <c r="F30" s="24">
        <f t="shared" si="2"/>
        <v>0</v>
      </c>
      <c r="G30" s="28"/>
    </row>
    <row r="31" spans="1:7" ht="9.75" customHeight="1">
      <c r="A31" s="107"/>
      <c r="B31" s="8" t="s">
        <v>26</v>
      </c>
      <c r="C31" s="8" t="s">
        <v>114</v>
      </c>
      <c r="D31" s="8">
        <v>10</v>
      </c>
      <c r="E31" s="16">
        <f t="shared" si="1"/>
        <v>0.00317</v>
      </c>
      <c r="F31" s="24">
        <f t="shared" si="2"/>
        <v>0.0317</v>
      </c>
      <c r="G31" s="28"/>
    </row>
    <row r="32" spans="1:7" ht="9.75" customHeight="1">
      <c r="A32" s="107"/>
      <c r="B32" s="8" t="s">
        <v>48</v>
      </c>
      <c r="C32" s="8" t="s">
        <v>114</v>
      </c>
      <c r="D32" s="8">
        <v>0.4</v>
      </c>
      <c r="E32" s="16">
        <f t="shared" si="1"/>
        <v>0</v>
      </c>
      <c r="F32" s="24">
        <f t="shared" si="2"/>
        <v>0</v>
      </c>
      <c r="G32" s="28"/>
    </row>
    <row r="33" spans="1:7" ht="9.75" customHeight="1">
      <c r="A33" s="107"/>
      <c r="B33" s="8" t="s">
        <v>49</v>
      </c>
      <c r="C33" s="8" t="s">
        <v>114</v>
      </c>
      <c r="D33" s="8">
        <v>0.5</v>
      </c>
      <c r="E33" s="16">
        <f t="shared" si="1"/>
        <v>0</v>
      </c>
      <c r="F33" s="24">
        <f t="shared" si="2"/>
        <v>0</v>
      </c>
      <c r="G33" s="28"/>
    </row>
    <row r="34" spans="1:7" ht="9.75" customHeight="1">
      <c r="A34" s="107"/>
      <c r="B34" s="17" t="s">
        <v>165</v>
      </c>
      <c r="C34" s="8" t="s">
        <v>114</v>
      </c>
      <c r="D34" s="8">
        <v>1</v>
      </c>
      <c r="E34" s="14">
        <v>0.0085</v>
      </c>
      <c r="F34" s="24">
        <f t="shared" si="2"/>
        <v>0.0085</v>
      </c>
      <c r="G34" s="28"/>
    </row>
    <row r="35" spans="1:7" ht="9.75" customHeight="1">
      <c r="A35" s="107"/>
      <c r="B35" s="17" t="s">
        <v>28</v>
      </c>
      <c r="C35" s="8" t="s">
        <v>114</v>
      </c>
      <c r="D35" s="8">
        <v>0.01</v>
      </c>
      <c r="E35" s="14">
        <v>0.0082</v>
      </c>
      <c r="F35" s="24">
        <f t="shared" si="2"/>
        <v>8.200000000000001E-05</v>
      </c>
      <c r="G35" s="28"/>
    </row>
    <row r="36" spans="1:7" ht="9.75" customHeight="1">
      <c r="A36" s="107"/>
      <c r="B36" s="17" t="s">
        <v>29</v>
      </c>
      <c r="C36" s="8" t="s">
        <v>114</v>
      </c>
      <c r="D36" s="8">
        <v>0.05</v>
      </c>
      <c r="E36" s="14">
        <v>0.0326</v>
      </c>
      <c r="F36" s="24">
        <f t="shared" si="2"/>
        <v>0.00163</v>
      </c>
      <c r="G36" s="28"/>
    </row>
    <row r="37" spans="1:7" ht="9.75" customHeight="1">
      <c r="A37" s="107"/>
      <c r="B37" s="8" t="str">
        <f>B17</f>
        <v>спирт 96,6</v>
      </c>
      <c r="C37" s="8" t="s">
        <v>111</v>
      </c>
      <c r="D37" s="8">
        <v>1</v>
      </c>
      <c r="E37" s="16">
        <f>E17</f>
        <v>0.01</v>
      </c>
      <c r="F37" s="24">
        <f t="shared" si="2"/>
        <v>0.01</v>
      </c>
      <c r="G37" s="28"/>
    </row>
    <row r="38" spans="1:7" ht="9.75" customHeight="1">
      <c r="A38" s="107"/>
      <c r="B38" s="104" t="s">
        <v>88</v>
      </c>
      <c r="C38" s="104"/>
      <c r="D38" s="104"/>
      <c r="E38" s="104"/>
      <c r="F38" s="38">
        <f>D21+D22</f>
        <v>0.47</v>
      </c>
      <c r="G38" s="29"/>
    </row>
    <row r="39" spans="1:7" ht="9.75" customHeight="1">
      <c r="A39" s="107"/>
      <c r="B39" s="104" t="s">
        <v>89</v>
      </c>
      <c r="C39" s="104"/>
      <c r="D39" s="104"/>
      <c r="E39" s="104"/>
      <c r="F39" s="38">
        <f>F23+F24+F25+F26+F27+F28+F29+F30+F31+F32+F33+F34+F35+F36+F37</f>
        <v>1.2792739999999998</v>
      </c>
      <c r="G39" s="30"/>
    </row>
    <row r="40" spans="1:6" ht="9.75" customHeight="1">
      <c r="A40" s="50">
        <v>3</v>
      </c>
      <c r="B40" s="104" t="s">
        <v>31</v>
      </c>
      <c r="C40" s="104"/>
      <c r="D40" s="104"/>
      <c r="E40" s="104"/>
      <c r="F40" s="104"/>
    </row>
    <row r="41" spans="1:6" ht="33.75" customHeight="1">
      <c r="A41" s="49" t="s">
        <v>16</v>
      </c>
      <c r="B41" s="13" t="s">
        <v>6</v>
      </c>
      <c r="C41" s="13" t="s">
        <v>7</v>
      </c>
      <c r="D41" s="106">
        <f>D21</f>
        <v>0.16</v>
      </c>
      <c r="E41" s="106"/>
      <c r="F41" s="106"/>
    </row>
    <row r="42" spans="1:6" ht="9.75" customHeight="1">
      <c r="A42" s="119" t="s">
        <v>81</v>
      </c>
      <c r="B42" s="8" t="s">
        <v>11</v>
      </c>
      <c r="C42" s="8" t="s">
        <v>9</v>
      </c>
      <c r="D42" s="118">
        <v>0.32</v>
      </c>
      <c r="E42" s="118"/>
      <c r="F42" s="118"/>
    </row>
    <row r="43" spans="1:7" ht="9.75" customHeight="1">
      <c r="A43" s="119"/>
      <c r="B43" s="8" t="s">
        <v>32</v>
      </c>
      <c r="C43" s="8" t="s">
        <v>111</v>
      </c>
      <c r="D43" s="8">
        <v>1</v>
      </c>
      <c r="E43" s="16">
        <f>E24</f>
        <v>0.01148</v>
      </c>
      <c r="F43" s="24">
        <f>D43*E43</f>
        <v>0.01148</v>
      </c>
      <c r="G43" s="28"/>
    </row>
    <row r="44" spans="1:7" ht="9.75" customHeight="1">
      <c r="A44" s="119"/>
      <c r="B44" s="8" t="s">
        <v>33</v>
      </c>
      <c r="C44" s="8" t="s">
        <v>112</v>
      </c>
      <c r="D44" s="8">
        <v>1</v>
      </c>
      <c r="E44" s="37"/>
      <c r="F44" s="24">
        <f>D44*E44</f>
        <v>0</v>
      </c>
      <c r="G44" s="28"/>
    </row>
    <row r="45" spans="1:7" ht="9.75" customHeight="1">
      <c r="A45" s="119"/>
      <c r="B45" s="8" t="s">
        <v>34</v>
      </c>
      <c r="C45" s="8" t="s">
        <v>113</v>
      </c>
      <c r="D45" s="8">
        <v>1</v>
      </c>
      <c r="E45" s="14">
        <v>0</v>
      </c>
      <c r="F45" s="24">
        <f>D45*E45</f>
        <v>0</v>
      </c>
      <c r="G45" s="28"/>
    </row>
    <row r="46" spans="1:7" ht="9.75" customHeight="1">
      <c r="A46" s="119"/>
      <c r="B46" s="8" t="s">
        <v>21</v>
      </c>
      <c r="C46" s="8" t="s">
        <v>114</v>
      </c>
      <c r="D46" s="8">
        <v>5</v>
      </c>
      <c r="E46" s="16">
        <f>E25</f>
        <v>0.00809</v>
      </c>
      <c r="F46" s="24">
        <f>D46*E46</f>
        <v>0.04045</v>
      </c>
      <c r="G46" s="28"/>
    </row>
    <row r="47" spans="1:7" ht="9.75" customHeight="1">
      <c r="A47" s="119"/>
      <c r="B47" s="8" t="s">
        <v>35</v>
      </c>
      <c r="C47" s="8" t="s">
        <v>112</v>
      </c>
      <c r="D47" s="8">
        <v>0.16</v>
      </c>
      <c r="E47" s="16">
        <f>E26</f>
        <v>1.18</v>
      </c>
      <c r="F47" s="24">
        <f>D47*E47</f>
        <v>0.1888</v>
      </c>
      <c r="G47" s="28"/>
    </row>
    <row r="48" spans="1:7" ht="9.75" customHeight="1">
      <c r="A48" s="107" t="s">
        <v>82</v>
      </c>
      <c r="B48" s="13" t="s">
        <v>12</v>
      </c>
      <c r="C48" s="13" t="s">
        <v>9</v>
      </c>
      <c r="D48" s="118">
        <v>0.23</v>
      </c>
      <c r="E48" s="118"/>
      <c r="F48" s="118"/>
      <c r="G48" s="31"/>
    </row>
    <row r="49" spans="1:7" ht="9.75" customHeight="1">
      <c r="A49" s="107"/>
      <c r="B49" s="8"/>
      <c r="C49" s="8" t="s">
        <v>112</v>
      </c>
      <c r="D49" s="8">
        <v>2</v>
      </c>
      <c r="E49" s="16"/>
      <c r="F49" s="24">
        <f>D49*E49</f>
        <v>0</v>
      </c>
      <c r="G49" s="28"/>
    </row>
    <row r="50" spans="1:7" ht="9.75" customHeight="1">
      <c r="A50" s="107"/>
      <c r="B50" s="8" t="s">
        <v>37</v>
      </c>
      <c r="C50" s="8" t="s">
        <v>114</v>
      </c>
      <c r="D50" s="8">
        <v>1</v>
      </c>
      <c r="E50" s="14">
        <v>0.095</v>
      </c>
      <c r="F50" s="24">
        <f>D50*E50</f>
        <v>0.095</v>
      </c>
      <c r="G50" s="28"/>
    </row>
    <row r="51" spans="1:7" ht="9.75" customHeight="1">
      <c r="A51" s="107"/>
      <c r="B51" s="8" t="s">
        <v>35</v>
      </c>
      <c r="C51" s="8" t="s">
        <v>115</v>
      </c>
      <c r="D51" s="8">
        <v>0.16</v>
      </c>
      <c r="E51" s="16">
        <f>E47</f>
        <v>1.18</v>
      </c>
      <c r="F51" s="24">
        <f>D51*E51</f>
        <v>0.1888</v>
      </c>
      <c r="G51" s="28"/>
    </row>
    <row r="52" spans="1:7" ht="9.75" customHeight="1">
      <c r="A52" s="107"/>
      <c r="B52" s="8" t="s">
        <v>24</v>
      </c>
      <c r="C52" s="8" t="s">
        <v>114</v>
      </c>
      <c r="D52" s="8">
        <v>0.4</v>
      </c>
      <c r="E52" s="16">
        <f>E29</f>
        <v>0.01498</v>
      </c>
      <c r="F52" s="24">
        <f>D52*E52</f>
        <v>0.005992000000000001</v>
      </c>
      <c r="G52" s="28"/>
    </row>
    <row r="53" spans="1:7" ht="9.75" customHeight="1">
      <c r="A53" s="107"/>
      <c r="B53" s="104" t="s">
        <v>88</v>
      </c>
      <c r="C53" s="104"/>
      <c r="D53" s="104"/>
      <c r="E53" s="104"/>
      <c r="F53" s="38">
        <f>D41+D42+D48</f>
        <v>0.71</v>
      </c>
      <c r="G53" s="30"/>
    </row>
    <row r="54" spans="1:7" ht="9.75" customHeight="1">
      <c r="A54" s="107"/>
      <c r="B54" s="104" t="s">
        <v>89</v>
      </c>
      <c r="C54" s="104"/>
      <c r="D54" s="104"/>
      <c r="E54" s="104"/>
      <c r="F54" s="38">
        <f>F43+F44+F45+F46+F47+F49+F50+F51+F52</f>
        <v>0.5305219999999999</v>
      </c>
      <c r="G54" s="30"/>
    </row>
    <row r="55" spans="1:6" ht="9.75" customHeight="1">
      <c r="A55" s="50">
        <v>4</v>
      </c>
      <c r="B55" s="104" t="s">
        <v>38</v>
      </c>
      <c r="C55" s="104"/>
      <c r="D55" s="104"/>
      <c r="E55" s="104"/>
      <c r="F55" s="104"/>
    </row>
    <row r="56" spans="1:6" ht="28.5" customHeight="1">
      <c r="A56" s="49" t="s">
        <v>16</v>
      </c>
      <c r="B56" s="13" t="s">
        <v>6</v>
      </c>
      <c r="C56" s="13" t="s">
        <v>7</v>
      </c>
      <c r="D56" s="106">
        <f aca="true" t="shared" si="3" ref="D56:D64">D41</f>
        <v>0.16</v>
      </c>
      <c r="E56" s="106"/>
      <c r="F56" s="106"/>
    </row>
    <row r="57" spans="1:6" ht="9.75" customHeight="1">
      <c r="A57" s="107" t="s">
        <v>81</v>
      </c>
      <c r="B57" s="8" t="s">
        <v>11</v>
      </c>
      <c r="C57" s="8" t="s">
        <v>9</v>
      </c>
      <c r="D57" s="120">
        <f t="shared" si="3"/>
        <v>0.32</v>
      </c>
      <c r="E57" s="120"/>
      <c r="F57" s="120"/>
    </row>
    <row r="58" spans="1:7" ht="9.75" customHeight="1">
      <c r="A58" s="107"/>
      <c r="B58" s="8" t="s">
        <v>32</v>
      </c>
      <c r="C58" s="8" t="str">
        <f>C43</f>
        <v>гр.</v>
      </c>
      <c r="D58" s="18">
        <f t="shared" si="3"/>
        <v>1</v>
      </c>
      <c r="E58" s="16">
        <f>E43</f>
        <v>0.01148</v>
      </c>
      <c r="F58" s="33">
        <f>D58*E58</f>
        <v>0.01148</v>
      </c>
      <c r="G58" s="28"/>
    </row>
    <row r="59" spans="1:7" ht="9.75" customHeight="1">
      <c r="A59" s="107"/>
      <c r="B59" s="8" t="s">
        <v>33</v>
      </c>
      <c r="C59" s="8" t="str">
        <f>C44</f>
        <v>шт.</v>
      </c>
      <c r="D59" s="18">
        <f t="shared" si="3"/>
        <v>1</v>
      </c>
      <c r="E59" s="16">
        <f>E44</f>
        <v>0</v>
      </c>
      <c r="F59" s="33">
        <f>D59*E59</f>
        <v>0</v>
      </c>
      <c r="G59" s="28"/>
    </row>
    <row r="60" spans="1:7" ht="9.75" customHeight="1">
      <c r="A60" s="107"/>
      <c r="B60" s="8" t="s">
        <v>34</v>
      </c>
      <c r="C60" s="8" t="str">
        <f>C45</f>
        <v>см.</v>
      </c>
      <c r="D60" s="18">
        <f t="shared" si="3"/>
        <v>1</v>
      </c>
      <c r="E60" s="16">
        <f>E45</f>
        <v>0</v>
      </c>
      <c r="F60" s="33">
        <f>D60*E60</f>
        <v>0</v>
      </c>
      <c r="G60" s="28"/>
    </row>
    <row r="61" spans="1:7" ht="9.75" customHeight="1">
      <c r="A61" s="107"/>
      <c r="B61" s="8" t="s">
        <v>21</v>
      </c>
      <c r="C61" s="8" t="str">
        <f>C46</f>
        <v>мл.</v>
      </c>
      <c r="D61" s="18">
        <f t="shared" si="3"/>
        <v>5</v>
      </c>
      <c r="E61" s="16">
        <f>E46</f>
        <v>0.00809</v>
      </c>
      <c r="F61" s="33">
        <f>D61*E61</f>
        <v>0.04045</v>
      </c>
      <c r="G61" s="28"/>
    </row>
    <row r="62" spans="1:7" ht="9.75" customHeight="1">
      <c r="A62" s="107"/>
      <c r="B62" s="8" t="s">
        <v>35</v>
      </c>
      <c r="C62" s="8" t="str">
        <f>C47</f>
        <v>шт.</v>
      </c>
      <c r="D62" s="18">
        <f t="shared" si="3"/>
        <v>0.16</v>
      </c>
      <c r="E62" s="16">
        <f>E26</f>
        <v>1.18</v>
      </c>
      <c r="F62" s="33">
        <f>D62*E62</f>
        <v>0.1888</v>
      </c>
      <c r="G62" s="28"/>
    </row>
    <row r="63" spans="1:7" ht="9.75" customHeight="1">
      <c r="A63" s="107" t="s">
        <v>82</v>
      </c>
      <c r="B63" s="13" t="s">
        <v>12</v>
      </c>
      <c r="C63" s="13" t="s">
        <v>9</v>
      </c>
      <c r="D63" s="117">
        <f t="shared" si="3"/>
        <v>0.23</v>
      </c>
      <c r="E63" s="117"/>
      <c r="F63" s="117"/>
      <c r="G63" s="31"/>
    </row>
    <row r="64" spans="1:7" ht="9.75" customHeight="1">
      <c r="A64" s="107"/>
      <c r="B64" s="8"/>
      <c r="C64" s="8" t="str">
        <f>C49</f>
        <v>шт.</v>
      </c>
      <c r="D64" s="18">
        <f t="shared" si="3"/>
        <v>2</v>
      </c>
      <c r="E64" s="19"/>
      <c r="F64" s="33">
        <f>D64*E64</f>
        <v>0</v>
      </c>
      <c r="G64" s="28"/>
    </row>
    <row r="65" spans="1:7" ht="9.75" customHeight="1">
      <c r="A65" s="107"/>
      <c r="B65" s="8" t="s">
        <v>39</v>
      </c>
      <c r="C65" s="8" t="str">
        <f aca="true" t="shared" si="4" ref="C65:D67">C50</f>
        <v>мл.</v>
      </c>
      <c r="D65" s="18">
        <f t="shared" si="4"/>
        <v>1</v>
      </c>
      <c r="E65" s="20">
        <v>0.0262</v>
      </c>
      <c r="F65" s="33">
        <f>D65*E65</f>
        <v>0.0262</v>
      </c>
      <c r="G65" s="93"/>
    </row>
    <row r="66" spans="1:7" ht="9.75" customHeight="1">
      <c r="A66" s="107"/>
      <c r="B66" s="8" t="s">
        <v>35</v>
      </c>
      <c r="C66" s="8" t="str">
        <f t="shared" si="4"/>
        <v>пар.</v>
      </c>
      <c r="D66" s="18">
        <f t="shared" si="4"/>
        <v>0.16</v>
      </c>
      <c r="E66" s="19">
        <f>E26</f>
        <v>1.18</v>
      </c>
      <c r="F66" s="33">
        <f>D66*E66</f>
        <v>0.1888</v>
      </c>
      <c r="G66" s="28"/>
    </row>
    <row r="67" spans="1:7" ht="9.75" customHeight="1">
      <c r="A67" s="107"/>
      <c r="B67" s="8" t="s">
        <v>24</v>
      </c>
      <c r="C67" s="8" t="str">
        <f t="shared" si="4"/>
        <v>мл.</v>
      </c>
      <c r="D67" s="18">
        <f t="shared" si="4"/>
        <v>0.4</v>
      </c>
      <c r="E67" s="19">
        <f>E52</f>
        <v>0.01498</v>
      </c>
      <c r="F67" s="33">
        <f>D67*E67</f>
        <v>0.005992000000000001</v>
      </c>
      <c r="G67" s="28"/>
    </row>
    <row r="68" spans="1:7" ht="9.75" customHeight="1">
      <c r="A68" s="107"/>
      <c r="B68" s="104" t="s">
        <v>88</v>
      </c>
      <c r="C68" s="104"/>
      <c r="D68" s="104"/>
      <c r="E68" s="104"/>
      <c r="F68" s="38">
        <f>D56+D57+D63</f>
        <v>0.71</v>
      </c>
      <c r="G68" s="30"/>
    </row>
    <row r="69" spans="1:7" ht="9.75" customHeight="1">
      <c r="A69" s="107"/>
      <c r="B69" s="104" t="s">
        <v>89</v>
      </c>
      <c r="C69" s="104"/>
      <c r="D69" s="104"/>
      <c r="E69" s="104"/>
      <c r="F69" s="38">
        <f>F58+F59+F60+F61+F62+F64+F65+F66+F67</f>
        <v>0.46172199999999997</v>
      </c>
      <c r="G69" s="30"/>
    </row>
    <row r="70" spans="1:6" ht="9.75" customHeight="1">
      <c r="A70" s="50" t="s">
        <v>41</v>
      </c>
      <c r="B70" s="104" t="s">
        <v>40</v>
      </c>
      <c r="C70" s="104"/>
      <c r="D70" s="104"/>
      <c r="E70" s="104"/>
      <c r="F70" s="104"/>
    </row>
    <row r="71" spans="1:6" ht="32.25" customHeight="1">
      <c r="A71" s="49" t="s">
        <v>16</v>
      </c>
      <c r="B71" s="13" t="s">
        <v>6</v>
      </c>
      <c r="C71" s="13" t="s">
        <v>7</v>
      </c>
      <c r="D71" s="106">
        <f>D56</f>
        <v>0.16</v>
      </c>
      <c r="E71" s="106"/>
      <c r="F71" s="106"/>
    </row>
    <row r="72" spans="1:6" ht="17.25" customHeight="1">
      <c r="A72" s="107" t="s">
        <v>83</v>
      </c>
      <c r="B72" s="13" t="s">
        <v>8</v>
      </c>
      <c r="C72" s="13" t="s">
        <v>9</v>
      </c>
      <c r="D72" s="121">
        <f>D5</f>
        <v>0.16</v>
      </c>
      <c r="E72" s="121"/>
      <c r="F72" s="121"/>
    </row>
    <row r="73" spans="1:7" ht="9.75" customHeight="1">
      <c r="A73" s="107"/>
      <c r="B73" s="8" t="s">
        <v>19</v>
      </c>
      <c r="C73" s="8" t="s">
        <v>112</v>
      </c>
      <c r="D73" s="8">
        <v>1</v>
      </c>
      <c r="E73" s="21">
        <f>E23</f>
        <v>0.0218</v>
      </c>
      <c r="F73" s="24">
        <f>D73*E73</f>
        <v>0.0218</v>
      </c>
      <c r="G73" s="28"/>
    </row>
    <row r="74" spans="1:7" ht="9.75" customHeight="1">
      <c r="A74" s="107"/>
      <c r="B74" s="8" t="str">
        <f>B58</f>
        <v>вата</v>
      </c>
      <c r="C74" s="8" t="str">
        <f>C58</f>
        <v>гр.</v>
      </c>
      <c r="D74" s="8">
        <f>D58</f>
        <v>1</v>
      </c>
      <c r="E74" s="21">
        <f>E24</f>
        <v>0.01148</v>
      </c>
      <c r="F74" s="24">
        <f>D74*E74</f>
        <v>0.01148</v>
      </c>
      <c r="G74" s="28"/>
    </row>
    <row r="75" spans="1:7" ht="9.75" customHeight="1">
      <c r="A75" s="107"/>
      <c r="B75" s="8" t="s">
        <v>21</v>
      </c>
      <c r="C75" s="8" t="s">
        <v>114</v>
      </c>
      <c r="D75" s="8">
        <v>1</v>
      </c>
      <c r="E75" s="21">
        <f>E25</f>
        <v>0.00809</v>
      </c>
      <c r="F75" s="24">
        <f>D75*E75</f>
        <v>0.00809</v>
      </c>
      <c r="G75" s="28"/>
    </row>
    <row r="76" spans="1:7" ht="9.75" customHeight="1">
      <c r="A76" s="107"/>
      <c r="B76" s="8" t="s">
        <v>24</v>
      </c>
      <c r="C76" s="8" t="s">
        <v>114</v>
      </c>
      <c r="D76" s="8">
        <v>0.4</v>
      </c>
      <c r="E76" s="21">
        <f>E29</f>
        <v>0.01498</v>
      </c>
      <c r="F76" s="24">
        <f>D76*E76</f>
        <v>0.005992000000000001</v>
      </c>
      <c r="G76" s="28"/>
    </row>
    <row r="77" spans="1:7" ht="9.75" customHeight="1">
      <c r="A77" s="107" t="s">
        <v>82</v>
      </c>
      <c r="B77" s="13" t="s">
        <v>12</v>
      </c>
      <c r="C77" s="13" t="s">
        <v>9</v>
      </c>
      <c r="D77" s="106">
        <f>D63</f>
        <v>0.23</v>
      </c>
      <c r="E77" s="106"/>
      <c r="F77" s="106"/>
      <c r="G77" s="31"/>
    </row>
    <row r="78" spans="1:7" ht="9.75" customHeight="1">
      <c r="A78" s="107"/>
      <c r="B78" s="8"/>
      <c r="C78" s="8" t="str">
        <f>C64</f>
        <v>шт.</v>
      </c>
      <c r="D78" s="8">
        <f>D64</f>
        <v>2</v>
      </c>
      <c r="E78" s="15"/>
      <c r="F78" s="24">
        <f>D78*E78</f>
        <v>0</v>
      </c>
      <c r="G78" s="28"/>
    </row>
    <row r="79" spans="1:7" ht="9.75" customHeight="1">
      <c r="A79" s="107"/>
      <c r="B79" s="8" t="s">
        <v>39</v>
      </c>
      <c r="C79" s="8" t="str">
        <f>C65</f>
        <v>мл.</v>
      </c>
      <c r="D79" s="8">
        <f>D65</f>
        <v>1</v>
      </c>
      <c r="E79" s="15">
        <f>E65</f>
        <v>0.0262</v>
      </c>
      <c r="F79" s="24">
        <f>D79*E79</f>
        <v>0.0262</v>
      </c>
      <c r="G79" s="28"/>
    </row>
    <row r="80" spans="1:7" ht="9.75" customHeight="1">
      <c r="A80" s="107"/>
      <c r="B80" s="8" t="s">
        <v>35</v>
      </c>
      <c r="C80" s="8" t="str">
        <f>C66</f>
        <v>пар.</v>
      </c>
      <c r="D80" s="8">
        <f>D66</f>
        <v>0.16</v>
      </c>
      <c r="E80" s="15">
        <f>E51</f>
        <v>1.18</v>
      </c>
      <c r="F80" s="24">
        <f>D80*E80</f>
        <v>0.1888</v>
      </c>
      <c r="G80" s="28"/>
    </row>
    <row r="81" spans="1:7" ht="9.75" customHeight="1">
      <c r="A81" s="107"/>
      <c r="B81" s="8" t="s">
        <v>24</v>
      </c>
      <c r="C81" s="8" t="str">
        <f>C67</f>
        <v>мл.</v>
      </c>
      <c r="D81" s="8">
        <f>D67</f>
        <v>0.4</v>
      </c>
      <c r="E81" s="15">
        <f>E52</f>
        <v>0.01498</v>
      </c>
      <c r="F81" s="24">
        <f>D81*E81</f>
        <v>0.005992000000000001</v>
      </c>
      <c r="G81" s="28"/>
    </row>
    <row r="82" spans="1:7" ht="9.75" customHeight="1">
      <c r="A82" s="107"/>
      <c r="B82" s="104" t="s">
        <v>88</v>
      </c>
      <c r="C82" s="104"/>
      <c r="D82" s="104"/>
      <c r="E82" s="104"/>
      <c r="F82" s="38">
        <f>D71+D72+D77</f>
        <v>0.55</v>
      </c>
      <c r="G82" s="30"/>
    </row>
    <row r="83" spans="1:7" ht="9.75" customHeight="1">
      <c r="A83" s="107"/>
      <c r="B83" s="104" t="s">
        <v>89</v>
      </c>
      <c r="C83" s="104"/>
      <c r="D83" s="104"/>
      <c r="E83" s="104"/>
      <c r="F83" s="38">
        <f>F73+F74+F75+F76+F78+F79+F80+F81</f>
        <v>0.268354</v>
      </c>
      <c r="G83" s="30"/>
    </row>
    <row r="84" spans="1:6" ht="9.75" customHeight="1">
      <c r="A84" s="50" t="s">
        <v>51</v>
      </c>
      <c r="B84" s="104" t="s">
        <v>42</v>
      </c>
      <c r="C84" s="104"/>
      <c r="D84" s="104"/>
      <c r="E84" s="104"/>
      <c r="F84" s="104"/>
    </row>
    <row r="85" spans="1:6" ht="28.5" customHeight="1">
      <c r="A85" s="49" t="s">
        <v>16</v>
      </c>
      <c r="B85" s="13" t="s">
        <v>6</v>
      </c>
      <c r="C85" s="13" t="s">
        <v>7</v>
      </c>
      <c r="D85" s="106">
        <f>D71</f>
        <v>0.16</v>
      </c>
      <c r="E85" s="106"/>
      <c r="F85" s="106"/>
    </row>
    <row r="86" spans="1:6" ht="21" customHeight="1">
      <c r="A86" s="49" t="s">
        <v>84</v>
      </c>
      <c r="B86" s="13" t="s">
        <v>13</v>
      </c>
      <c r="C86" s="13" t="s">
        <v>5</v>
      </c>
      <c r="D86" s="118">
        <v>0.12</v>
      </c>
      <c r="E86" s="118"/>
      <c r="F86" s="118"/>
    </row>
    <row r="87" spans="1:6" ht="9.75" customHeight="1">
      <c r="A87" s="49" t="s">
        <v>85</v>
      </c>
      <c r="B87" s="13" t="s">
        <v>14</v>
      </c>
      <c r="C87" s="13" t="s">
        <v>5</v>
      </c>
      <c r="D87" s="118">
        <v>0.19</v>
      </c>
      <c r="E87" s="118"/>
      <c r="F87" s="118"/>
    </row>
    <row r="88" spans="1:6" ht="9.75" customHeight="1">
      <c r="A88" s="49" t="s">
        <v>118</v>
      </c>
      <c r="B88" s="13" t="s">
        <v>119</v>
      </c>
      <c r="C88" s="13" t="s">
        <v>5</v>
      </c>
      <c r="D88" s="118">
        <v>0.16</v>
      </c>
      <c r="E88" s="118"/>
      <c r="F88" s="118"/>
    </row>
    <row r="89" spans="1:6" ht="9.75" customHeight="1">
      <c r="A89" s="49" t="s">
        <v>86</v>
      </c>
      <c r="B89" s="13" t="s">
        <v>44</v>
      </c>
      <c r="C89" s="13" t="s">
        <v>5</v>
      </c>
      <c r="D89" s="118"/>
      <c r="E89" s="118"/>
      <c r="F89" s="118"/>
    </row>
    <row r="90" spans="1:6" ht="9.75" customHeight="1">
      <c r="A90" s="49" t="s">
        <v>120</v>
      </c>
      <c r="B90" s="13" t="s">
        <v>121</v>
      </c>
      <c r="C90" s="13" t="s">
        <v>5</v>
      </c>
      <c r="D90" s="118"/>
      <c r="E90" s="118"/>
      <c r="F90" s="118"/>
    </row>
    <row r="91" spans="1:6" ht="12" customHeight="1">
      <c r="A91" s="49" t="s">
        <v>218</v>
      </c>
      <c r="B91" s="13" t="s">
        <v>43</v>
      </c>
      <c r="C91" s="13" t="s">
        <v>5</v>
      </c>
      <c r="D91" s="118">
        <v>0.31</v>
      </c>
      <c r="E91" s="118"/>
      <c r="F91" s="118"/>
    </row>
    <row r="92" spans="1:7" ht="9.75" customHeight="1">
      <c r="A92" s="107"/>
      <c r="B92" s="8" t="s">
        <v>45</v>
      </c>
      <c r="C92" s="8" t="s">
        <v>114</v>
      </c>
      <c r="D92" s="8">
        <v>1</v>
      </c>
      <c r="E92" s="22"/>
      <c r="F92" s="24">
        <f>D92*E92</f>
        <v>0</v>
      </c>
      <c r="G92" s="28"/>
    </row>
    <row r="93" spans="1:7" ht="9.75" customHeight="1">
      <c r="A93" s="107"/>
      <c r="B93" s="8" t="s">
        <v>159</v>
      </c>
      <c r="C93" s="8" t="s">
        <v>112</v>
      </c>
      <c r="D93" s="8">
        <v>1</v>
      </c>
      <c r="E93" s="14">
        <v>0.5178</v>
      </c>
      <c r="F93" s="24">
        <f>D93*E93</f>
        <v>0.5178</v>
      </c>
      <c r="G93" s="28"/>
    </row>
    <row r="94" spans="1:7" ht="9.75" customHeight="1">
      <c r="A94" s="107"/>
      <c r="B94" s="8" t="s">
        <v>46</v>
      </c>
      <c r="C94" s="8" t="s">
        <v>112</v>
      </c>
      <c r="D94" s="8">
        <v>1</v>
      </c>
      <c r="E94" s="16">
        <v>0</v>
      </c>
      <c r="F94" s="24">
        <f>D94*E94</f>
        <v>0</v>
      </c>
      <c r="G94" s="28"/>
    </row>
    <row r="95" spans="1:7" ht="9.75" customHeight="1">
      <c r="A95" s="107"/>
      <c r="B95" s="8" t="s">
        <v>24</v>
      </c>
      <c r="C95" s="8" t="s">
        <v>114</v>
      </c>
      <c r="D95" s="8">
        <v>0.4</v>
      </c>
      <c r="E95" s="15">
        <f>E81</f>
        <v>0.01498</v>
      </c>
      <c r="F95" s="24">
        <f>D95*E95</f>
        <v>0.005992000000000001</v>
      </c>
      <c r="G95" s="28"/>
    </row>
    <row r="96" spans="1:7" ht="9.75" customHeight="1">
      <c r="A96" s="107"/>
      <c r="B96" s="8" t="s">
        <v>35</v>
      </c>
      <c r="C96" s="8" t="s">
        <v>115</v>
      </c>
      <c r="D96" s="8">
        <v>0.16</v>
      </c>
      <c r="E96" s="15">
        <f>E80</f>
        <v>1.18</v>
      </c>
      <c r="F96" s="24">
        <f>D96*E96</f>
        <v>0.1888</v>
      </c>
      <c r="G96" s="28"/>
    </row>
    <row r="97" spans="1:7" ht="9.75" customHeight="1">
      <c r="A97" s="107"/>
      <c r="B97" s="104" t="s">
        <v>88</v>
      </c>
      <c r="C97" s="104"/>
      <c r="D97" s="104"/>
      <c r="E97" s="104"/>
      <c r="F97" s="38">
        <f>D85+D86+D87+D88+D89+D90+D91</f>
        <v>0.94</v>
      </c>
      <c r="G97" s="30"/>
    </row>
    <row r="98" spans="1:7" ht="9.75" customHeight="1">
      <c r="A98" s="107"/>
      <c r="B98" s="104" t="s">
        <v>89</v>
      </c>
      <c r="C98" s="104"/>
      <c r="D98" s="104"/>
      <c r="E98" s="104"/>
      <c r="F98" s="38">
        <f>F92+F93+F94+F95+F96</f>
        <v>0.712592</v>
      </c>
      <c r="G98" s="30"/>
    </row>
    <row r="99" spans="1:6" ht="9.75" customHeight="1">
      <c r="A99" s="50" t="s">
        <v>75</v>
      </c>
      <c r="B99" s="105" t="s">
        <v>52</v>
      </c>
      <c r="C99" s="105"/>
      <c r="D99" s="105"/>
      <c r="E99" s="105"/>
      <c r="F99" s="105"/>
    </row>
    <row r="100" spans="1:6" ht="29.25" customHeight="1">
      <c r="A100" s="49" t="s">
        <v>16</v>
      </c>
      <c r="B100" s="13" t="s">
        <v>6</v>
      </c>
      <c r="C100" s="13" t="s">
        <v>7</v>
      </c>
      <c r="D100" s="106">
        <f>D85</f>
        <v>0.16</v>
      </c>
      <c r="E100" s="106"/>
      <c r="F100" s="106"/>
    </row>
    <row r="101" spans="1:6" ht="9.75" customHeight="1">
      <c r="A101" s="107" t="s">
        <v>81</v>
      </c>
      <c r="B101" s="13" t="s">
        <v>11</v>
      </c>
      <c r="C101" s="13" t="s">
        <v>9</v>
      </c>
      <c r="D101" s="106">
        <f>D57</f>
        <v>0.32</v>
      </c>
      <c r="E101" s="106"/>
      <c r="F101" s="106"/>
    </row>
    <row r="102" spans="1:7" ht="9.75" customHeight="1">
      <c r="A102" s="107"/>
      <c r="B102" s="8" t="s">
        <v>32</v>
      </c>
      <c r="C102" s="8" t="str">
        <f>C58</f>
        <v>гр.</v>
      </c>
      <c r="D102" s="8">
        <v>5</v>
      </c>
      <c r="E102" s="23">
        <v>0.0116</v>
      </c>
      <c r="F102" s="24">
        <f aca="true" t="shared" si="5" ref="F102:F107">D102*E102</f>
        <v>0.057999999999999996</v>
      </c>
      <c r="G102" s="28"/>
    </row>
    <row r="103" spans="1:7" ht="9.75" customHeight="1">
      <c r="A103" s="107"/>
      <c r="B103" s="8" t="s">
        <v>53</v>
      </c>
      <c r="C103" s="8" t="str">
        <f>C59</f>
        <v>шт.</v>
      </c>
      <c r="D103" s="8">
        <f>D59</f>
        <v>1</v>
      </c>
      <c r="E103" s="23">
        <v>0.24</v>
      </c>
      <c r="F103" s="24">
        <f t="shared" si="5"/>
        <v>0.24</v>
      </c>
      <c r="G103" s="28"/>
    </row>
    <row r="104" spans="1:7" ht="9.75" customHeight="1">
      <c r="A104" s="107"/>
      <c r="B104" s="8" t="s">
        <v>54</v>
      </c>
      <c r="C104" s="8" t="str">
        <f>C60</f>
        <v>см.</v>
      </c>
      <c r="D104" s="8">
        <f>D60</f>
        <v>1</v>
      </c>
      <c r="E104" s="23">
        <v>0.0215</v>
      </c>
      <c r="F104" s="24">
        <f t="shared" si="5"/>
        <v>0.0215</v>
      </c>
      <c r="G104" s="28"/>
    </row>
    <row r="105" spans="1:7" ht="9.75" customHeight="1">
      <c r="A105" s="107"/>
      <c r="B105" s="8" t="s">
        <v>55</v>
      </c>
      <c r="C105" s="8" t="str">
        <f>C61</f>
        <v>мл.</v>
      </c>
      <c r="D105" s="8">
        <f>D61</f>
        <v>5</v>
      </c>
      <c r="E105" s="23">
        <v>0.01024</v>
      </c>
      <c r="F105" s="24">
        <f t="shared" si="5"/>
        <v>0.0512</v>
      </c>
      <c r="G105" s="28"/>
    </row>
    <row r="106" spans="1:7" ht="9.75" customHeight="1">
      <c r="A106" s="107"/>
      <c r="B106" s="8" t="s">
        <v>56</v>
      </c>
      <c r="C106" s="8" t="str">
        <f>C62</f>
        <v>шт.</v>
      </c>
      <c r="D106" s="8">
        <v>1</v>
      </c>
      <c r="E106" s="23">
        <v>1.12</v>
      </c>
      <c r="F106" s="24">
        <f t="shared" si="5"/>
        <v>1.12</v>
      </c>
      <c r="G106" s="28"/>
    </row>
    <row r="107" spans="1:7" ht="9.75" customHeight="1">
      <c r="A107" s="107"/>
      <c r="B107" s="8" t="s">
        <v>57</v>
      </c>
      <c r="C107" s="8" t="s">
        <v>112</v>
      </c>
      <c r="D107" s="8">
        <v>1</v>
      </c>
      <c r="E107" s="23">
        <v>0</v>
      </c>
      <c r="F107" s="24">
        <f t="shared" si="5"/>
        <v>0</v>
      </c>
      <c r="G107" s="28"/>
    </row>
    <row r="108" spans="1:7" ht="9.75" customHeight="1">
      <c r="A108" s="107" t="s">
        <v>82</v>
      </c>
      <c r="B108" s="13" t="s">
        <v>12</v>
      </c>
      <c r="C108" s="13" t="s">
        <v>9</v>
      </c>
      <c r="D108" s="106">
        <f>D77</f>
        <v>0.23</v>
      </c>
      <c r="E108" s="106"/>
      <c r="F108" s="106"/>
      <c r="G108" s="31"/>
    </row>
    <row r="109" spans="1:7" ht="9.75" customHeight="1">
      <c r="A109" s="107"/>
      <c r="B109" s="8" t="s">
        <v>36</v>
      </c>
      <c r="C109" s="8" t="str">
        <f>C78</f>
        <v>шт.</v>
      </c>
      <c r="D109" s="8">
        <v>2</v>
      </c>
      <c r="E109" s="23">
        <v>0.01822</v>
      </c>
      <c r="F109" s="24">
        <f>D109*E109</f>
        <v>0.03644</v>
      </c>
      <c r="G109" s="28"/>
    </row>
    <row r="110" spans="1:7" ht="9.75" customHeight="1">
      <c r="A110" s="107"/>
      <c r="B110" s="8" t="s">
        <v>35</v>
      </c>
      <c r="C110" s="8" t="s">
        <v>115</v>
      </c>
      <c r="D110" s="8">
        <f>D96</f>
        <v>0.16</v>
      </c>
      <c r="E110" s="16">
        <f>E80</f>
        <v>1.18</v>
      </c>
      <c r="F110" s="24">
        <f>D110*E110</f>
        <v>0.1888</v>
      </c>
      <c r="G110" s="28"/>
    </row>
    <row r="111" spans="1:7" ht="9.75" customHeight="1">
      <c r="A111" s="107"/>
      <c r="B111" s="8" t="s">
        <v>24</v>
      </c>
      <c r="C111" s="8" t="s">
        <v>114</v>
      </c>
      <c r="D111" s="8">
        <f>D95</f>
        <v>0.4</v>
      </c>
      <c r="E111" s="16">
        <f>E95</f>
        <v>0.01498</v>
      </c>
      <c r="F111" s="24">
        <f>D111*E111</f>
        <v>0.005992000000000001</v>
      </c>
      <c r="G111" s="28"/>
    </row>
    <row r="112" spans="1:7" ht="9.75" customHeight="1">
      <c r="A112" s="50"/>
      <c r="B112" s="104" t="s">
        <v>88</v>
      </c>
      <c r="C112" s="104"/>
      <c r="D112" s="104"/>
      <c r="E112" s="104"/>
      <c r="F112" s="38">
        <f>D100+D101+D108</f>
        <v>0.71</v>
      </c>
      <c r="G112" s="30"/>
    </row>
    <row r="113" spans="1:7" ht="9.75" customHeight="1">
      <c r="A113" s="50"/>
      <c r="B113" s="104" t="s">
        <v>89</v>
      </c>
      <c r="C113" s="104"/>
      <c r="D113" s="104"/>
      <c r="E113" s="104"/>
      <c r="F113" s="38">
        <f>F111+F110+F109+F107+F106+F105+F104+F103+F102</f>
        <v>1.721932</v>
      </c>
      <c r="G113" s="30"/>
    </row>
    <row r="114" spans="1:6" ht="9.75" customHeight="1">
      <c r="A114" s="50" t="s">
        <v>90</v>
      </c>
      <c r="B114" s="104" t="s">
        <v>132</v>
      </c>
      <c r="C114" s="104"/>
      <c r="D114" s="104"/>
      <c r="E114" s="104"/>
      <c r="F114" s="104"/>
    </row>
    <row r="115" spans="1:6" ht="33.75" customHeight="1">
      <c r="A115" s="49" t="s">
        <v>16</v>
      </c>
      <c r="B115" s="13" t="s">
        <v>6</v>
      </c>
      <c r="C115" s="13" t="s">
        <v>7</v>
      </c>
      <c r="D115" s="106">
        <f>D100</f>
        <v>0.16</v>
      </c>
      <c r="E115" s="106"/>
      <c r="F115" s="106"/>
    </row>
    <row r="116" spans="1:6" ht="24">
      <c r="A116" s="49" t="s">
        <v>116</v>
      </c>
      <c r="B116" s="13" t="s">
        <v>117</v>
      </c>
      <c r="C116" s="13" t="s">
        <v>5</v>
      </c>
      <c r="D116" s="118">
        <v>0.66</v>
      </c>
      <c r="E116" s="118"/>
      <c r="F116" s="118"/>
    </row>
    <row r="117" spans="1:6" ht="9.75" customHeight="1">
      <c r="A117" s="107" t="s">
        <v>81</v>
      </c>
      <c r="B117" s="13" t="s">
        <v>11</v>
      </c>
      <c r="C117" s="13" t="s">
        <v>9</v>
      </c>
      <c r="D117" s="106">
        <f aca="true" t="shared" si="6" ref="D117:D126">D101</f>
        <v>0.32</v>
      </c>
      <c r="E117" s="106"/>
      <c r="F117" s="106"/>
    </row>
    <row r="118" spans="1:7" ht="9.75" customHeight="1">
      <c r="A118" s="107"/>
      <c r="B118" s="8" t="s">
        <v>32</v>
      </c>
      <c r="C118" s="8" t="str">
        <f aca="true" t="shared" si="7" ref="C118:C123">C102</f>
        <v>гр.</v>
      </c>
      <c r="D118" s="8">
        <f t="shared" si="6"/>
        <v>5</v>
      </c>
      <c r="E118" s="15">
        <f>E58</f>
        <v>0.01148</v>
      </c>
      <c r="F118" s="24">
        <f aca="true" t="shared" si="8" ref="F118:F123">D118*E118</f>
        <v>0.05740000000000001</v>
      </c>
      <c r="G118" s="28"/>
    </row>
    <row r="119" spans="1:7" ht="9.75" customHeight="1">
      <c r="A119" s="107"/>
      <c r="B119" s="8" t="s">
        <v>53</v>
      </c>
      <c r="C119" s="8" t="str">
        <f t="shared" si="7"/>
        <v>шт.</v>
      </c>
      <c r="D119" s="8">
        <f t="shared" si="6"/>
        <v>1</v>
      </c>
      <c r="E119" s="15">
        <f>E103</f>
        <v>0.24</v>
      </c>
      <c r="F119" s="24">
        <f t="shared" si="8"/>
        <v>0.24</v>
      </c>
      <c r="G119" s="28"/>
    </row>
    <row r="120" spans="1:7" ht="9.75" customHeight="1">
      <c r="A120" s="107"/>
      <c r="B120" s="8" t="s">
        <v>54</v>
      </c>
      <c r="C120" s="8" t="str">
        <f t="shared" si="7"/>
        <v>см.</v>
      </c>
      <c r="D120" s="8">
        <f t="shared" si="6"/>
        <v>1</v>
      </c>
      <c r="E120" s="15">
        <f>E104</f>
        <v>0.0215</v>
      </c>
      <c r="F120" s="24">
        <f t="shared" si="8"/>
        <v>0.0215</v>
      </c>
      <c r="G120" s="28"/>
    </row>
    <row r="121" spans="1:7" ht="9.75" customHeight="1">
      <c r="A121" s="107"/>
      <c r="B121" s="8" t="s">
        <v>55</v>
      </c>
      <c r="C121" s="8" t="str">
        <f t="shared" si="7"/>
        <v>мл.</v>
      </c>
      <c r="D121" s="8">
        <f t="shared" si="6"/>
        <v>5</v>
      </c>
      <c r="E121" s="15">
        <f>E75</f>
        <v>0.00809</v>
      </c>
      <c r="F121" s="24">
        <f t="shared" si="8"/>
        <v>0.04045</v>
      </c>
      <c r="G121" s="28"/>
    </row>
    <row r="122" spans="1:7" ht="9.75" customHeight="1">
      <c r="A122" s="107"/>
      <c r="B122" s="8" t="s">
        <v>56</v>
      </c>
      <c r="C122" s="8" t="str">
        <f t="shared" si="7"/>
        <v>шт.</v>
      </c>
      <c r="D122" s="8">
        <f t="shared" si="6"/>
        <v>1</v>
      </c>
      <c r="E122" s="15">
        <f>E106</f>
        <v>1.12</v>
      </c>
      <c r="F122" s="24">
        <f t="shared" si="8"/>
        <v>1.12</v>
      </c>
      <c r="G122" s="28"/>
    </row>
    <row r="123" spans="1:7" ht="9.75" customHeight="1">
      <c r="A123" s="107"/>
      <c r="B123" s="8" t="s">
        <v>57</v>
      </c>
      <c r="C123" s="8" t="str">
        <f t="shared" si="7"/>
        <v>шт.</v>
      </c>
      <c r="D123" s="8">
        <f t="shared" si="6"/>
        <v>1</v>
      </c>
      <c r="E123" s="15">
        <f>E107</f>
        <v>0</v>
      </c>
      <c r="F123" s="24">
        <f t="shared" si="8"/>
        <v>0</v>
      </c>
      <c r="G123" s="28"/>
    </row>
    <row r="124" spans="1:6" ht="9.75" customHeight="1">
      <c r="A124" s="107" t="s">
        <v>82</v>
      </c>
      <c r="B124" s="13" t="s">
        <v>12</v>
      </c>
      <c r="C124" s="13" t="s">
        <v>9</v>
      </c>
      <c r="D124" s="106">
        <f t="shared" si="6"/>
        <v>0.23</v>
      </c>
      <c r="E124" s="106"/>
      <c r="F124" s="106"/>
    </row>
    <row r="125" spans="1:7" ht="9.75" customHeight="1">
      <c r="A125" s="107"/>
      <c r="B125" s="8"/>
      <c r="C125" s="8" t="str">
        <f>C109</f>
        <v>шт.</v>
      </c>
      <c r="D125" s="8">
        <f t="shared" si="6"/>
        <v>2</v>
      </c>
      <c r="E125" s="15"/>
      <c r="F125" s="24">
        <f>D125*E125</f>
        <v>0</v>
      </c>
      <c r="G125" s="28"/>
    </row>
    <row r="126" spans="1:7" ht="9.75" customHeight="1">
      <c r="A126" s="107"/>
      <c r="B126" s="8" t="s">
        <v>35</v>
      </c>
      <c r="C126" s="8" t="str">
        <f>C110</f>
        <v>пар.</v>
      </c>
      <c r="D126" s="8">
        <f t="shared" si="6"/>
        <v>0.16</v>
      </c>
      <c r="E126" s="15">
        <f>E110</f>
        <v>1.18</v>
      </c>
      <c r="F126" s="24">
        <f>D126*E126</f>
        <v>0.1888</v>
      </c>
      <c r="G126" s="28"/>
    </row>
    <row r="127" spans="1:7" ht="9.75" customHeight="1">
      <c r="A127" s="107"/>
      <c r="B127" s="8" t="s">
        <v>124</v>
      </c>
      <c r="C127" s="8" t="s">
        <v>114</v>
      </c>
      <c r="D127" s="8">
        <v>1</v>
      </c>
      <c r="E127" s="14">
        <v>0.048</v>
      </c>
      <c r="F127" s="24">
        <f>D127*E127</f>
        <v>0.048</v>
      </c>
      <c r="G127" s="28"/>
    </row>
    <row r="128" spans="1:7" ht="9.75" customHeight="1">
      <c r="A128" s="107"/>
      <c r="B128" s="8" t="s">
        <v>123</v>
      </c>
      <c r="C128" s="8" t="s">
        <v>114</v>
      </c>
      <c r="D128" s="8">
        <v>1</v>
      </c>
      <c r="E128" s="14">
        <v>0.1045</v>
      </c>
      <c r="F128" s="24">
        <f>D128*E128</f>
        <v>0.1045</v>
      </c>
      <c r="G128" s="93"/>
    </row>
    <row r="129" spans="1:7" ht="9.75" customHeight="1">
      <c r="A129" s="107"/>
      <c r="B129" s="8" t="s">
        <v>24</v>
      </c>
      <c r="C129" s="8" t="str">
        <f>C111</f>
        <v>мл.</v>
      </c>
      <c r="D129" s="8">
        <f>D111</f>
        <v>0.4</v>
      </c>
      <c r="E129" s="15">
        <f>E81</f>
        <v>0.01498</v>
      </c>
      <c r="F129" s="24">
        <f>D129*E129</f>
        <v>0.005992000000000001</v>
      </c>
      <c r="G129" s="28"/>
    </row>
    <row r="130" spans="1:7" ht="9.75" customHeight="1">
      <c r="A130" s="50"/>
      <c r="B130" s="104" t="s">
        <v>88</v>
      </c>
      <c r="C130" s="104"/>
      <c r="D130" s="104"/>
      <c r="E130" s="104"/>
      <c r="F130" s="38">
        <f>D115+D116+D117+D124</f>
        <v>1.37</v>
      </c>
      <c r="G130" s="29"/>
    </row>
    <row r="131" spans="1:7" ht="9.75" customHeight="1">
      <c r="A131" s="50"/>
      <c r="B131" s="104" t="s">
        <v>89</v>
      </c>
      <c r="C131" s="104"/>
      <c r="D131" s="104"/>
      <c r="E131" s="104"/>
      <c r="F131" s="38">
        <f>F118+F119+F120+F121+F122+F123+F125+F126+F127+F128+F129</f>
        <v>1.8266420000000003</v>
      </c>
      <c r="G131" s="30"/>
    </row>
    <row r="132" spans="1:6" ht="9.75" customHeight="1">
      <c r="A132" s="104" t="s">
        <v>91</v>
      </c>
      <c r="B132" s="104"/>
      <c r="C132" s="104"/>
      <c r="D132" s="104"/>
      <c r="E132" s="104"/>
      <c r="F132" s="104"/>
    </row>
    <row r="133" spans="1:6" ht="9.75" customHeight="1">
      <c r="A133" s="50" t="s">
        <v>105</v>
      </c>
      <c r="B133" s="104" t="s">
        <v>101</v>
      </c>
      <c r="C133" s="104"/>
      <c r="D133" s="104"/>
      <c r="E133" s="104"/>
      <c r="F133" s="104"/>
    </row>
    <row r="134" spans="1:7" ht="28.5" customHeight="1">
      <c r="A134" s="49" t="s">
        <v>16</v>
      </c>
      <c r="B134" s="13" t="s">
        <v>6</v>
      </c>
      <c r="C134" s="13" t="s">
        <v>7</v>
      </c>
      <c r="D134" s="106">
        <f>D115</f>
        <v>0.16</v>
      </c>
      <c r="E134" s="106"/>
      <c r="F134" s="106"/>
      <c r="G134" s="31"/>
    </row>
    <row r="135" spans="1:7" ht="9.75" customHeight="1">
      <c r="A135" s="107" t="s">
        <v>100</v>
      </c>
      <c r="B135" s="8" t="s">
        <v>101</v>
      </c>
      <c r="C135" s="8" t="s">
        <v>5</v>
      </c>
      <c r="D135" s="118">
        <v>0.78</v>
      </c>
      <c r="E135" s="118"/>
      <c r="F135" s="118"/>
      <c r="G135" s="31"/>
    </row>
    <row r="136" spans="1:7" ht="9.75" customHeight="1">
      <c r="A136" s="107"/>
      <c r="B136" s="8" t="s">
        <v>102</v>
      </c>
      <c r="C136" s="8" t="s">
        <v>112</v>
      </c>
      <c r="D136" s="8">
        <v>1</v>
      </c>
      <c r="E136" s="14">
        <v>0.1225</v>
      </c>
      <c r="F136" s="24">
        <f>D136*E136</f>
        <v>0.1225</v>
      </c>
      <c r="G136" s="28"/>
    </row>
    <row r="137" spans="1:7" ht="9.75" customHeight="1">
      <c r="A137" s="107"/>
      <c r="B137" s="8" t="s">
        <v>103</v>
      </c>
      <c r="C137" s="8" t="s">
        <v>112</v>
      </c>
      <c r="D137" s="8">
        <v>1</v>
      </c>
      <c r="E137" s="14">
        <v>0</v>
      </c>
      <c r="F137" s="24">
        <f>D137*E137</f>
        <v>0</v>
      </c>
      <c r="G137" s="28"/>
    </row>
    <row r="138" spans="1:7" ht="9.75" customHeight="1">
      <c r="A138" s="107"/>
      <c r="B138" s="8" t="s">
        <v>104</v>
      </c>
      <c r="C138" s="8" t="s">
        <v>111</v>
      </c>
      <c r="D138" s="8">
        <v>2</v>
      </c>
      <c r="E138" s="15">
        <f>E17</f>
        <v>0.01</v>
      </c>
      <c r="F138" s="24">
        <f>D138*E138</f>
        <v>0.02</v>
      </c>
      <c r="G138" s="28"/>
    </row>
    <row r="139" spans="1:7" ht="9.75" customHeight="1">
      <c r="A139" s="107"/>
      <c r="B139" s="104" t="s">
        <v>88</v>
      </c>
      <c r="C139" s="104"/>
      <c r="D139" s="104"/>
      <c r="E139" s="104"/>
      <c r="F139" s="38">
        <f>D134+D135</f>
        <v>0.9400000000000001</v>
      </c>
      <c r="G139" s="30"/>
    </row>
    <row r="140" spans="1:7" ht="9.75" customHeight="1">
      <c r="A140" s="107"/>
      <c r="B140" s="104" t="s">
        <v>89</v>
      </c>
      <c r="C140" s="104"/>
      <c r="D140" s="104"/>
      <c r="E140" s="104"/>
      <c r="F140" s="38">
        <f>F136+F137+F138</f>
        <v>0.1425</v>
      </c>
      <c r="G140" s="30"/>
    </row>
    <row r="141" spans="1:6" ht="9.75" customHeight="1">
      <c r="A141" s="50" t="s">
        <v>128</v>
      </c>
      <c r="B141" s="104" t="s">
        <v>106</v>
      </c>
      <c r="C141" s="104"/>
      <c r="D141" s="104"/>
      <c r="E141" s="104"/>
      <c r="F141" s="104"/>
    </row>
    <row r="142" spans="1:7" ht="51" customHeight="1">
      <c r="A142" s="49" t="s">
        <v>16</v>
      </c>
      <c r="B142" s="13" t="s">
        <v>6</v>
      </c>
      <c r="C142" s="13" t="s">
        <v>7</v>
      </c>
      <c r="D142" s="106">
        <f>D134</f>
        <v>0.16</v>
      </c>
      <c r="E142" s="106"/>
      <c r="F142" s="106"/>
      <c r="G142" s="31"/>
    </row>
    <row r="143" spans="1:7" ht="9.75" customHeight="1">
      <c r="A143" s="107" t="s">
        <v>107</v>
      </c>
      <c r="B143" s="8" t="s">
        <v>106</v>
      </c>
      <c r="C143" s="8" t="s">
        <v>5</v>
      </c>
      <c r="D143" s="118">
        <v>0.78</v>
      </c>
      <c r="E143" s="118"/>
      <c r="F143" s="118"/>
      <c r="G143" s="31"/>
    </row>
    <row r="144" spans="1:6" ht="9.75" customHeight="1">
      <c r="A144" s="107"/>
      <c r="B144" s="8" t="s">
        <v>25</v>
      </c>
      <c r="C144" s="8" t="s">
        <v>112</v>
      </c>
      <c r="D144" s="8">
        <v>1</v>
      </c>
      <c r="E144" s="9">
        <v>0</v>
      </c>
      <c r="F144" s="24">
        <f>D144*E144</f>
        <v>0</v>
      </c>
    </row>
    <row r="145" spans="1:6" ht="9.75" customHeight="1">
      <c r="A145" s="107"/>
      <c r="B145" s="8" t="s">
        <v>108</v>
      </c>
      <c r="C145" s="8" t="s">
        <v>113</v>
      </c>
      <c r="D145" s="8">
        <v>3</v>
      </c>
      <c r="E145" s="39">
        <v>0</v>
      </c>
      <c r="F145" s="24">
        <f>D145*E145</f>
        <v>0</v>
      </c>
    </row>
    <row r="146" spans="1:7" ht="9.75" customHeight="1">
      <c r="A146" s="107"/>
      <c r="B146" s="104" t="s">
        <v>88</v>
      </c>
      <c r="C146" s="104"/>
      <c r="D146" s="104"/>
      <c r="E146" s="104"/>
      <c r="F146" s="38">
        <f>D142+D143</f>
        <v>0.9400000000000001</v>
      </c>
      <c r="G146" s="31"/>
    </row>
    <row r="147" spans="1:6" ht="9.75" customHeight="1">
      <c r="A147" s="107"/>
      <c r="B147" s="104" t="s">
        <v>89</v>
      </c>
      <c r="C147" s="104"/>
      <c r="D147" s="104"/>
      <c r="E147" s="104"/>
      <c r="F147" s="38">
        <f>F144+F145</f>
        <v>0</v>
      </c>
    </row>
    <row r="148" spans="1:6" ht="9.75" customHeight="1">
      <c r="A148" s="50" t="s">
        <v>129</v>
      </c>
      <c r="B148" s="104" t="s">
        <v>109</v>
      </c>
      <c r="C148" s="104"/>
      <c r="D148" s="104"/>
      <c r="E148" s="104"/>
      <c r="F148" s="10"/>
    </row>
    <row r="149" spans="1:6" ht="36.75" customHeight="1">
      <c r="A149" s="49" t="s">
        <v>16</v>
      </c>
      <c r="B149" s="13" t="s">
        <v>6</v>
      </c>
      <c r="C149" s="13" t="s">
        <v>7</v>
      </c>
      <c r="D149" s="106">
        <f>D142</f>
        <v>0.16</v>
      </c>
      <c r="E149" s="106"/>
      <c r="F149" s="106"/>
    </row>
    <row r="150" spans="1:6" ht="9.75" customHeight="1">
      <c r="A150" s="107" t="s">
        <v>110</v>
      </c>
      <c r="B150" s="8" t="s">
        <v>109</v>
      </c>
      <c r="C150" s="11" t="s">
        <v>5</v>
      </c>
      <c r="D150" s="118">
        <v>0.54</v>
      </c>
      <c r="E150" s="118"/>
      <c r="F150" s="118"/>
    </row>
    <row r="151" spans="1:7" ht="9.75" customHeight="1">
      <c r="A151" s="107"/>
      <c r="B151" s="8" t="s">
        <v>25</v>
      </c>
      <c r="C151" s="8" t="s">
        <v>112</v>
      </c>
      <c r="D151" s="8">
        <v>1</v>
      </c>
      <c r="E151" s="15">
        <v>0</v>
      </c>
      <c r="F151" s="24">
        <f>D151*E151</f>
        <v>0</v>
      </c>
      <c r="G151" s="28"/>
    </row>
    <row r="152" spans="1:7" ht="9.75" customHeight="1">
      <c r="A152" s="107"/>
      <c r="B152" s="8" t="s">
        <v>35</v>
      </c>
      <c r="C152" s="8" t="s">
        <v>122</v>
      </c>
      <c r="D152" s="8">
        <v>0.16</v>
      </c>
      <c r="E152" s="15">
        <f>E122</f>
        <v>1.12</v>
      </c>
      <c r="F152" s="24">
        <f>D152*E152</f>
        <v>0.17920000000000003</v>
      </c>
      <c r="G152" s="28"/>
    </row>
    <row r="153" spans="1:7" ht="9.75" customHeight="1">
      <c r="A153" s="107"/>
      <c r="B153" s="8" t="s">
        <v>158</v>
      </c>
      <c r="C153" s="8" t="s">
        <v>114</v>
      </c>
      <c r="D153" s="8">
        <v>1</v>
      </c>
      <c r="E153" s="14">
        <v>0.153</v>
      </c>
      <c r="F153" s="24">
        <f>D153*E153</f>
        <v>0.153</v>
      </c>
      <c r="G153" s="28"/>
    </row>
    <row r="154" spans="1:7" ht="9.75" customHeight="1">
      <c r="A154" s="107"/>
      <c r="B154" s="8" t="s">
        <v>29</v>
      </c>
      <c r="C154" s="8" t="s">
        <v>114</v>
      </c>
      <c r="D154" s="8">
        <v>0.05</v>
      </c>
      <c r="E154" s="15">
        <f>E36</f>
        <v>0.0326</v>
      </c>
      <c r="F154" s="24">
        <f>D154*E154</f>
        <v>0.00163</v>
      </c>
      <c r="G154" s="28"/>
    </row>
    <row r="155" spans="1:7" ht="9.75" customHeight="1">
      <c r="A155" s="107"/>
      <c r="B155" s="8" t="s">
        <v>104</v>
      </c>
      <c r="C155" s="8" t="s">
        <v>111</v>
      </c>
      <c r="D155" s="8">
        <v>2</v>
      </c>
      <c r="E155" s="15">
        <f>E17</f>
        <v>0.01</v>
      </c>
      <c r="F155" s="24">
        <f>D155*E155</f>
        <v>0.02</v>
      </c>
      <c r="G155" s="28"/>
    </row>
    <row r="156" spans="1:7" ht="9.75" customHeight="1">
      <c r="A156" s="107"/>
      <c r="B156" s="104" t="s">
        <v>88</v>
      </c>
      <c r="C156" s="104"/>
      <c r="D156" s="104"/>
      <c r="E156" s="104"/>
      <c r="F156" s="38">
        <f>D149+D150</f>
        <v>0.7000000000000001</v>
      </c>
      <c r="G156" s="29"/>
    </row>
    <row r="157" spans="1:7" ht="9.75" customHeight="1">
      <c r="A157" s="107"/>
      <c r="B157" s="104" t="s">
        <v>89</v>
      </c>
      <c r="C157" s="104"/>
      <c r="D157" s="104"/>
      <c r="E157" s="104"/>
      <c r="F157" s="38">
        <f>F151+F152+F153+F154+F155</f>
        <v>0.3538300000000001</v>
      </c>
      <c r="G157" s="30"/>
    </row>
    <row r="158" spans="1:6" ht="9.75" customHeight="1">
      <c r="A158" s="50" t="s">
        <v>177</v>
      </c>
      <c r="B158" s="104" t="s">
        <v>130</v>
      </c>
      <c r="C158" s="104"/>
      <c r="D158" s="104"/>
      <c r="E158" s="104"/>
      <c r="F158" s="104"/>
    </row>
    <row r="159" spans="1:6" ht="33" customHeight="1">
      <c r="A159" s="49" t="s">
        <v>16</v>
      </c>
      <c r="B159" s="13" t="s">
        <v>6</v>
      </c>
      <c r="C159" s="13" t="s">
        <v>7</v>
      </c>
      <c r="D159" s="106">
        <f>D149</f>
        <v>0.16</v>
      </c>
      <c r="E159" s="106"/>
      <c r="F159" s="106"/>
    </row>
    <row r="160" spans="1:6" ht="21" customHeight="1">
      <c r="A160" s="107" t="s">
        <v>76</v>
      </c>
      <c r="B160" s="13" t="s">
        <v>10</v>
      </c>
      <c r="C160" s="13" t="s">
        <v>5</v>
      </c>
      <c r="D160" s="106">
        <f>D22</f>
        <v>0.31</v>
      </c>
      <c r="E160" s="106"/>
      <c r="F160" s="106"/>
    </row>
    <row r="161" spans="1:7" ht="9.75" customHeight="1">
      <c r="A161" s="107"/>
      <c r="B161" s="8"/>
      <c r="C161" s="13" t="s">
        <v>112</v>
      </c>
      <c r="D161" s="10">
        <v>1</v>
      </c>
      <c r="E161" s="15"/>
      <c r="F161" s="24">
        <f>D161*E161</f>
        <v>0</v>
      </c>
      <c r="G161" s="28"/>
    </row>
    <row r="162" spans="1:7" ht="9.75" customHeight="1">
      <c r="A162" s="107"/>
      <c r="B162" s="8" t="str">
        <f>B24</f>
        <v>вата</v>
      </c>
      <c r="C162" s="13" t="s">
        <v>111</v>
      </c>
      <c r="D162" s="10">
        <v>1</v>
      </c>
      <c r="E162" s="15">
        <f>E24</f>
        <v>0.01148</v>
      </c>
      <c r="F162" s="24">
        <f>D162*E162</f>
        <v>0.01148</v>
      </c>
      <c r="G162" s="28"/>
    </row>
    <row r="163" spans="1:7" ht="9.75" customHeight="1">
      <c r="A163" s="107"/>
      <c r="B163" s="8" t="s">
        <v>21</v>
      </c>
      <c r="C163" s="13" t="s">
        <v>114</v>
      </c>
      <c r="D163" s="10">
        <v>1</v>
      </c>
      <c r="E163" s="15">
        <f>E25</f>
        <v>0.00809</v>
      </c>
      <c r="F163" s="24">
        <f>D163*E163</f>
        <v>0.00809</v>
      </c>
      <c r="G163" s="28"/>
    </row>
    <row r="164" spans="1:7" ht="9.75" customHeight="1">
      <c r="A164" s="107"/>
      <c r="B164" s="8" t="s">
        <v>22</v>
      </c>
      <c r="C164" s="13" t="s">
        <v>122</v>
      </c>
      <c r="D164" s="24">
        <v>1</v>
      </c>
      <c r="E164" s="15">
        <f>E26</f>
        <v>1.18</v>
      </c>
      <c r="F164" s="24">
        <f>D164*E164</f>
        <v>1.18</v>
      </c>
      <c r="G164" s="28"/>
    </row>
    <row r="165" spans="1:7" ht="9.75" customHeight="1">
      <c r="A165" s="107"/>
      <c r="B165" s="8" t="s">
        <v>36</v>
      </c>
      <c r="C165" s="13" t="s">
        <v>112</v>
      </c>
      <c r="D165" s="9">
        <v>3</v>
      </c>
      <c r="E165" s="22">
        <v>0.0156</v>
      </c>
      <c r="F165" s="24">
        <f>D165*E165</f>
        <v>0.046799999999999994</v>
      </c>
      <c r="G165" s="28"/>
    </row>
    <row r="166" spans="1:6" ht="23.25" customHeight="1">
      <c r="A166" s="107" t="s">
        <v>131</v>
      </c>
      <c r="B166" s="8" t="s">
        <v>94</v>
      </c>
      <c r="C166" s="8" t="s">
        <v>5</v>
      </c>
      <c r="D166" s="122">
        <v>0.32</v>
      </c>
      <c r="E166" s="122"/>
      <c r="F166" s="122"/>
    </row>
    <row r="167" spans="1:7" ht="9.75" customHeight="1">
      <c r="A167" s="107"/>
      <c r="B167" s="8" t="s">
        <v>32</v>
      </c>
      <c r="C167" s="8" t="s">
        <v>95</v>
      </c>
      <c r="D167" s="8">
        <v>0</v>
      </c>
      <c r="E167" s="15">
        <f>E24</f>
        <v>0.01148</v>
      </c>
      <c r="F167" s="24">
        <f aca="true" t="shared" si="9" ref="F167:F173">D167*E167</f>
        <v>0</v>
      </c>
      <c r="G167" s="28"/>
    </row>
    <row r="168" spans="1:7" ht="9.75" customHeight="1">
      <c r="A168" s="107"/>
      <c r="B168" s="8" t="s">
        <v>96</v>
      </c>
      <c r="C168" s="8" t="s">
        <v>92</v>
      </c>
      <c r="D168" s="8">
        <v>0.01</v>
      </c>
      <c r="E168" s="22"/>
      <c r="F168" s="24">
        <f t="shared" si="9"/>
        <v>0</v>
      </c>
      <c r="G168" s="28"/>
    </row>
    <row r="169" spans="1:7" ht="9.75" customHeight="1">
      <c r="A169" s="107"/>
      <c r="B169" s="8" t="s">
        <v>97</v>
      </c>
      <c r="C169" s="8" t="s">
        <v>92</v>
      </c>
      <c r="D169" s="8">
        <v>0.02</v>
      </c>
      <c r="E169" s="22"/>
      <c r="F169" s="24">
        <f t="shared" si="9"/>
        <v>0</v>
      </c>
      <c r="G169" s="28"/>
    </row>
    <row r="170" spans="1:7" ht="9.75" customHeight="1">
      <c r="A170" s="107"/>
      <c r="B170" s="8" t="s">
        <v>98</v>
      </c>
      <c r="C170" s="8" t="s">
        <v>92</v>
      </c>
      <c r="D170" s="8">
        <v>0.02</v>
      </c>
      <c r="E170" s="14">
        <v>0.41</v>
      </c>
      <c r="F170" s="24">
        <f t="shared" si="9"/>
        <v>0.008199999999999999</v>
      </c>
      <c r="G170" s="28"/>
    </row>
    <row r="171" spans="1:7" ht="9.75" customHeight="1">
      <c r="A171" s="107"/>
      <c r="B171" s="8" t="s">
        <v>99</v>
      </c>
      <c r="C171" s="8" t="s">
        <v>92</v>
      </c>
      <c r="D171" s="8">
        <v>0.08</v>
      </c>
      <c r="E171" s="15"/>
      <c r="F171" s="24">
        <f t="shared" si="9"/>
        <v>0</v>
      </c>
      <c r="G171" s="28"/>
    </row>
    <row r="172" spans="1:7" ht="9.75" customHeight="1">
      <c r="A172" s="107"/>
      <c r="B172" s="8" t="s">
        <v>24</v>
      </c>
      <c r="C172" s="8" t="s">
        <v>92</v>
      </c>
      <c r="D172" s="8">
        <v>0.5</v>
      </c>
      <c r="E172" s="15">
        <f>E29</f>
        <v>0.01498</v>
      </c>
      <c r="F172" s="24">
        <f t="shared" si="9"/>
        <v>0.00749</v>
      </c>
      <c r="G172" s="28"/>
    </row>
    <row r="173" spans="1:7" ht="9.75" customHeight="1">
      <c r="A173" s="107"/>
      <c r="B173" s="8" t="s">
        <v>93</v>
      </c>
      <c r="C173" s="8" t="s">
        <v>92</v>
      </c>
      <c r="D173" s="8">
        <v>0.5</v>
      </c>
      <c r="E173" s="15"/>
      <c r="F173" s="24">
        <f t="shared" si="9"/>
        <v>0</v>
      </c>
      <c r="G173" s="28"/>
    </row>
    <row r="174" spans="1:7" ht="9.75" customHeight="1">
      <c r="A174" s="107"/>
      <c r="B174" s="104" t="s">
        <v>88</v>
      </c>
      <c r="C174" s="104"/>
      <c r="D174" s="104"/>
      <c r="E174" s="104"/>
      <c r="F174" s="38">
        <f>D159+D160+D166</f>
        <v>0.79</v>
      </c>
      <c r="G174" s="29"/>
    </row>
    <row r="175" spans="1:7" ht="9.75" customHeight="1">
      <c r="A175" s="107"/>
      <c r="B175" s="104" t="s">
        <v>89</v>
      </c>
      <c r="C175" s="104"/>
      <c r="D175" s="104"/>
      <c r="E175" s="104"/>
      <c r="F175" s="38">
        <f>F161+F162+F163+F164+F165+F167+F168+F169+F170+F171+F172+F173</f>
        <v>1.26206</v>
      </c>
      <c r="G175" s="30"/>
    </row>
    <row r="176" spans="1:6" ht="9.75" customHeight="1" hidden="1">
      <c r="A176" s="49">
        <v>12</v>
      </c>
      <c r="B176" s="104" t="s">
        <v>147</v>
      </c>
      <c r="C176" s="104"/>
      <c r="D176" s="104"/>
      <c r="E176" s="104"/>
      <c r="F176" s="104"/>
    </row>
    <row r="177" spans="1:6" ht="30" customHeight="1" hidden="1">
      <c r="A177" s="49" t="s">
        <v>16</v>
      </c>
      <c r="B177" s="13" t="s">
        <v>6</v>
      </c>
      <c r="C177" s="13" t="s">
        <v>7</v>
      </c>
      <c r="D177" s="117">
        <f>D159</f>
        <v>0.16</v>
      </c>
      <c r="E177" s="117"/>
      <c r="F177" s="117"/>
    </row>
    <row r="178" spans="1:6" ht="15" hidden="1">
      <c r="A178" s="51" t="s">
        <v>168</v>
      </c>
      <c r="B178" s="13" t="s">
        <v>171</v>
      </c>
      <c r="C178" s="13" t="s">
        <v>5</v>
      </c>
      <c r="D178" s="118">
        <v>0.47</v>
      </c>
      <c r="E178" s="118"/>
      <c r="F178" s="118"/>
    </row>
    <row r="179" spans="1:7" ht="9.75" customHeight="1" hidden="1">
      <c r="A179" s="107"/>
      <c r="B179" s="8" t="s">
        <v>19</v>
      </c>
      <c r="C179" s="8" t="s">
        <v>112</v>
      </c>
      <c r="D179" s="8">
        <v>1</v>
      </c>
      <c r="E179" s="14">
        <v>0.0096</v>
      </c>
      <c r="F179" s="15">
        <f>D179*E179</f>
        <v>0.0096</v>
      </c>
      <c r="G179" s="28"/>
    </row>
    <row r="180" spans="1:7" ht="9.75" customHeight="1" hidden="1">
      <c r="A180" s="107"/>
      <c r="B180" s="8" t="s">
        <v>145</v>
      </c>
      <c r="C180" s="8" t="s">
        <v>111</v>
      </c>
      <c r="D180" s="8">
        <v>1</v>
      </c>
      <c r="E180" s="16">
        <f>E58</f>
        <v>0.01148</v>
      </c>
      <c r="F180" s="15">
        <f aca="true" t="shared" si="10" ref="F180:F186">D180*E180</f>
        <v>0.01148</v>
      </c>
      <c r="G180" s="28"/>
    </row>
    <row r="181" spans="1:7" ht="9.75" customHeight="1" hidden="1">
      <c r="A181" s="107"/>
      <c r="B181" s="8" t="s">
        <v>21</v>
      </c>
      <c r="C181" s="8" t="s">
        <v>114</v>
      </c>
      <c r="D181" s="8">
        <v>1</v>
      </c>
      <c r="E181" s="16">
        <f>E163</f>
        <v>0.00809</v>
      </c>
      <c r="F181" s="15">
        <f t="shared" si="10"/>
        <v>0.00809</v>
      </c>
      <c r="G181" s="28"/>
    </row>
    <row r="182" spans="1:7" ht="9.75" customHeight="1" hidden="1">
      <c r="A182" s="107"/>
      <c r="B182" s="8" t="s">
        <v>22</v>
      </c>
      <c r="C182" s="8" t="s">
        <v>115</v>
      </c>
      <c r="D182" s="8">
        <v>1</v>
      </c>
      <c r="E182" s="16">
        <f>E164</f>
        <v>1.18</v>
      </c>
      <c r="F182" s="15">
        <f t="shared" si="10"/>
        <v>1.18</v>
      </c>
      <c r="G182" s="28"/>
    </row>
    <row r="183" spans="1:7" ht="9.75" customHeight="1" hidden="1">
      <c r="A183" s="107"/>
      <c r="B183" s="8" t="s">
        <v>24</v>
      </c>
      <c r="C183" s="8" t="s">
        <v>114</v>
      </c>
      <c r="D183" s="8">
        <v>0.4</v>
      </c>
      <c r="E183" s="16">
        <f>E129</f>
        <v>0.01498</v>
      </c>
      <c r="F183" s="15">
        <f t="shared" si="10"/>
        <v>0.005992000000000001</v>
      </c>
      <c r="G183" s="28"/>
    </row>
    <row r="184" spans="1:7" ht="9.75" customHeight="1" hidden="1">
      <c r="A184" s="107"/>
      <c r="B184" s="8" t="s">
        <v>146</v>
      </c>
      <c r="C184" s="8" t="s">
        <v>114</v>
      </c>
      <c r="D184" s="8">
        <v>1</v>
      </c>
      <c r="E184" s="14">
        <v>1.112</v>
      </c>
      <c r="F184" s="15">
        <f t="shared" si="10"/>
        <v>1.112</v>
      </c>
      <c r="G184" s="28"/>
    </row>
    <row r="185" spans="1:7" ht="9.75" customHeight="1" hidden="1">
      <c r="A185" s="107"/>
      <c r="B185" s="8" t="s">
        <v>36</v>
      </c>
      <c r="C185" s="8" t="s">
        <v>114</v>
      </c>
      <c r="D185" s="8">
        <v>4</v>
      </c>
      <c r="E185" s="16">
        <f>E49</f>
        <v>0</v>
      </c>
      <c r="F185" s="15">
        <f t="shared" si="10"/>
        <v>0</v>
      </c>
      <c r="G185" s="28"/>
    </row>
    <row r="186" spans="1:7" ht="9.75" customHeight="1" hidden="1" thickBot="1">
      <c r="A186" s="107"/>
      <c r="B186" s="8" t="str">
        <f>B173</f>
        <v>мыло жидкое</v>
      </c>
      <c r="C186" s="8" t="str">
        <f>C173</f>
        <v>мл</v>
      </c>
      <c r="D186" s="8">
        <f>D173</f>
        <v>0.5</v>
      </c>
      <c r="E186" s="15">
        <f>E173</f>
        <v>0</v>
      </c>
      <c r="F186" s="15">
        <f t="shared" si="10"/>
        <v>0</v>
      </c>
      <c r="G186" s="28"/>
    </row>
    <row r="187" spans="1:7" ht="9.75" customHeight="1" hidden="1" thickBot="1">
      <c r="A187" s="107"/>
      <c r="B187" s="104" t="s">
        <v>88</v>
      </c>
      <c r="C187" s="104"/>
      <c r="D187" s="104"/>
      <c r="E187" s="104"/>
      <c r="F187" s="38">
        <f>SUM(D177:F178)</f>
        <v>0.63</v>
      </c>
      <c r="G187" s="29"/>
    </row>
    <row r="188" spans="1:7" ht="9.75" customHeight="1" hidden="1" thickBot="1">
      <c r="A188" s="107"/>
      <c r="B188" s="104" t="s">
        <v>89</v>
      </c>
      <c r="C188" s="104"/>
      <c r="D188" s="104"/>
      <c r="E188" s="104"/>
      <c r="F188" s="38">
        <f>SUM(F179:F186)</f>
        <v>2.327162</v>
      </c>
      <c r="G188" s="30"/>
    </row>
    <row r="189" spans="1:6" ht="15" customHeight="1">
      <c r="A189" s="50" t="s">
        <v>178</v>
      </c>
      <c r="B189" s="104" t="s">
        <v>149</v>
      </c>
      <c r="C189" s="104"/>
      <c r="D189" s="104"/>
      <c r="E189" s="104"/>
      <c r="F189" s="104"/>
    </row>
    <row r="190" spans="1:7" ht="33.75" customHeight="1">
      <c r="A190" s="49" t="s">
        <v>16</v>
      </c>
      <c r="B190" s="13" t="s">
        <v>6</v>
      </c>
      <c r="C190" s="13" t="s">
        <v>7</v>
      </c>
      <c r="D190" s="117">
        <f>D21</f>
        <v>0.16</v>
      </c>
      <c r="E190" s="117"/>
      <c r="F190" s="117"/>
      <c r="G190" s="31"/>
    </row>
    <row r="191" spans="1:7" ht="23.25" customHeight="1">
      <c r="A191" s="107" t="s">
        <v>76</v>
      </c>
      <c r="B191" s="13" t="s">
        <v>10</v>
      </c>
      <c r="C191" s="13" t="s">
        <v>9</v>
      </c>
      <c r="D191" s="117">
        <f>D22</f>
        <v>0.31</v>
      </c>
      <c r="E191" s="117"/>
      <c r="F191" s="117"/>
      <c r="G191" s="31"/>
    </row>
    <row r="192" spans="1:7" ht="9.75" customHeight="1">
      <c r="A192" s="107"/>
      <c r="B192" s="8" t="s">
        <v>19</v>
      </c>
      <c r="C192" s="8" t="s">
        <v>112</v>
      </c>
      <c r="D192" s="8">
        <v>1</v>
      </c>
      <c r="E192" s="16">
        <f>E179</f>
        <v>0.0096</v>
      </c>
      <c r="F192" s="24">
        <f>D192*E192</f>
        <v>0.0096</v>
      </c>
      <c r="G192" s="28"/>
    </row>
    <row r="193" spans="1:7" ht="9.75" customHeight="1">
      <c r="A193" s="107"/>
      <c r="B193" s="8" t="s">
        <v>20</v>
      </c>
      <c r="C193" s="8" t="s">
        <v>112</v>
      </c>
      <c r="D193" s="8">
        <v>4</v>
      </c>
      <c r="E193" s="16">
        <f>E180</f>
        <v>0.01148</v>
      </c>
      <c r="F193" s="24">
        <f aca="true" t="shared" si="11" ref="F193:F207">D193*E193</f>
        <v>0.04592</v>
      </c>
      <c r="G193" s="28"/>
    </row>
    <row r="194" spans="1:7" ht="9.75" customHeight="1">
      <c r="A194" s="107"/>
      <c r="B194" s="8" t="s">
        <v>21</v>
      </c>
      <c r="C194" s="8" t="s">
        <v>114</v>
      </c>
      <c r="D194" s="8">
        <v>1</v>
      </c>
      <c r="E194" s="16">
        <f>E181</f>
        <v>0.00809</v>
      </c>
      <c r="F194" s="24">
        <f t="shared" si="11"/>
        <v>0.00809</v>
      </c>
      <c r="G194" s="28"/>
    </row>
    <row r="195" spans="1:7" ht="9.75" customHeight="1">
      <c r="A195" s="107"/>
      <c r="B195" s="8" t="s">
        <v>22</v>
      </c>
      <c r="C195" s="8" t="s">
        <v>115</v>
      </c>
      <c r="D195" s="8">
        <v>1</v>
      </c>
      <c r="E195" s="16">
        <f>E182</f>
        <v>1.18</v>
      </c>
      <c r="F195" s="24">
        <f t="shared" si="11"/>
        <v>1.18</v>
      </c>
      <c r="G195" s="28"/>
    </row>
    <row r="196" spans="1:7" ht="9.75" customHeight="1">
      <c r="A196" s="107"/>
      <c r="B196" s="8" t="s">
        <v>24</v>
      </c>
      <c r="C196" s="8" t="s">
        <v>114</v>
      </c>
      <c r="D196" s="8">
        <v>0.4</v>
      </c>
      <c r="E196" s="16">
        <f>E183</f>
        <v>0.01498</v>
      </c>
      <c r="F196" s="24">
        <f t="shared" si="11"/>
        <v>0.005992000000000001</v>
      </c>
      <c r="G196" s="28"/>
    </row>
    <row r="197" spans="1:7" ht="9.75" customHeight="1">
      <c r="A197" s="107"/>
      <c r="B197" s="8" t="s">
        <v>25</v>
      </c>
      <c r="C197" s="8" t="s">
        <v>112</v>
      </c>
      <c r="D197" s="8">
        <v>1</v>
      </c>
      <c r="E197" s="14">
        <v>0</v>
      </c>
      <c r="F197" s="24">
        <f t="shared" si="11"/>
        <v>0</v>
      </c>
      <c r="G197" s="28"/>
    </row>
    <row r="198" spans="1:7" ht="9.75" customHeight="1">
      <c r="A198" s="107"/>
      <c r="B198" s="8"/>
      <c r="C198" s="8" t="s">
        <v>114</v>
      </c>
      <c r="D198" s="8">
        <v>1</v>
      </c>
      <c r="E198" s="16"/>
      <c r="F198" s="24">
        <f t="shared" si="11"/>
        <v>0</v>
      </c>
      <c r="G198" s="28"/>
    </row>
    <row r="199" spans="1:7" ht="9.75" customHeight="1">
      <c r="A199" s="107"/>
      <c r="B199" s="8"/>
      <c r="C199" s="8" t="s">
        <v>114</v>
      </c>
      <c r="D199" s="8">
        <v>1</v>
      </c>
      <c r="E199" s="16"/>
      <c r="F199" s="24">
        <f t="shared" si="11"/>
        <v>0</v>
      </c>
      <c r="G199" s="28"/>
    </row>
    <row r="200" spans="1:7" ht="9.75" customHeight="1">
      <c r="A200" s="107"/>
      <c r="B200" s="8" t="s">
        <v>29</v>
      </c>
      <c r="C200" s="8" t="s">
        <v>114</v>
      </c>
      <c r="D200" s="8">
        <v>0.5</v>
      </c>
      <c r="E200" s="16">
        <f>E154</f>
        <v>0.0326</v>
      </c>
      <c r="F200" s="24">
        <f t="shared" si="11"/>
        <v>0.0163</v>
      </c>
      <c r="G200" s="28"/>
    </row>
    <row r="201" spans="1:7" ht="9.75" customHeight="1">
      <c r="A201" s="107"/>
      <c r="B201" s="8" t="s">
        <v>30</v>
      </c>
      <c r="C201" s="8" t="s">
        <v>111</v>
      </c>
      <c r="D201" s="8">
        <v>1</v>
      </c>
      <c r="E201" s="16">
        <f>E155</f>
        <v>0.01</v>
      </c>
      <c r="F201" s="24">
        <f t="shared" si="11"/>
        <v>0.01</v>
      </c>
      <c r="G201" s="28"/>
    </row>
    <row r="202" spans="1:7" ht="9.75" customHeight="1">
      <c r="A202" s="107"/>
      <c r="B202" s="8" t="s">
        <v>150</v>
      </c>
      <c r="C202" s="8" t="s">
        <v>111</v>
      </c>
      <c r="D202" s="8">
        <v>94.98</v>
      </c>
      <c r="E202" s="14">
        <v>0.0026</v>
      </c>
      <c r="F202" s="24">
        <f t="shared" si="11"/>
        <v>0.246948</v>
      </c>
      <c r="G202" s="28"/>
    </row>
    <row r="203" spans="1:7" ht="9.75" customHeight="1">
      <c r="A203" s="107"/>
      <c r="B203" s="8" t="s">
        <v>151</v>
      </c>
      <c r="C203" s="8" t="s">
        <v>111</v>
      </c>
      <c r="D203" s="8">
        <v>0.31</v>
      </c>
      <c r="E203" s="14">
        <v>0.0659</v>
      </c>
      <c r="F203" s="24">
        <f t="shared" si="11"/>
        <v>0.020429</v>
      </c>
      <c r="G203" s="28"/>
    </row>
    <row r="204" spans="1:7" ht="9.75" customHeight="1">
      <c r="A204" s="107"/>
      <c r="B204" s="8" t="s">
        <v>152</v>
      </c>
      <c r="C204" s="8" t="s">
        <v>111</v>
      </c>
      <c r="D204" s="8">
        <v>1.38</v>
      </c>
      <c r="E204" s="14">
        <v>0.0236</v>
      </c>
      <c r="F204" s="24">
        <f t="shared" si="11"/>
        <v>0.032568</v>
      </c>
      <c r="G204" s="28"/>
    </row>
    <row r="205" spans="1:7" ht="9.75" customHeight="1">
      <c r="A205" s="107"/>
      <c r="B205" s="8" t="s">
        <v>153</v>
      </c>
      <c r="C205" s="8" t="s">
        <v>111</v>
      </c>
      <c r="D205" s="8">
        <v>0.62</v>
      </c>
      <c r="E205" s="14">
        <v>0.0558</v>
      </c>
      <c r="F205" s="24">
        <f t="shared" si="11"/>
        <v>0.034596</v>
      </c>
      <c r="G205" s="28"/>
    </row>
    <row r="206" spans="1:7" ht="9.75" customHeight="1">
      <c r="A206" s="107"/>
      <c r="B206" s="8" t="s">
        <v>154</v>
      </c>
      <c r="C206" s="8" t="s">
        <v>111</v>
      </c>
      <c r="D206" s="8">
        <v>0.42</v>
      </c>
      <c r="E206" s="14">
        <v>0.0659</v>
      </c>
      <c r="F206" s="24">
        <f t="shared" si="11"/>
        <v>0.027677999999999998</v>
      </c>
      <c r="G206" s="28"/>
    </row>
    <row r="207" spans="1:7" ht="9.75" customHeight="1">
      <c r="A207" s="107"/>
      <c r="B207" s="8" t="s">
        <v>155</v>
      </c>
      <c r="C207" s="8" t="s">
        <v>114</v>
      </c>
      <c r="D207" s="8">
        <v>2</v>
      </c>
      <c r="E207" s="14">
        <v>0.2839</v>
      </c>
      <c r="F207" s="24">
        <f t="shared" si="11"/>
        <v>0.5678</v>
      </c>
      <c r="G207" s="28"/>
    </row>
    <row r="208" spans="1:7" ht="9.75" customHeight="1">
      <c r="A208" s="107"/>
      <c r="B208" s="104" t="s">
        <v>88</v>
      </c>
      <c r="C208" s="104"/>
      <c r="D208" s="104"/>
      <c r="E208" s="104"/>
      <c r="F208" s="38">
        <f>D190+D191</f>
        <v>0.47</v>
      </c>
      <c r="G208" s="30"/>
    </row>
    <row r="209" spans="1:7" ht="9.75" customHeight="1">
      <c r="A209" s="107"/>
      <c r="B209" s="104" t="s">
        <v>89</v>
      </c>
      <c r="C209" s="104"/>
      <c r="D209" s="104"/>
      <c r="E209" s="104"/>
      <c r="F209" s="38">
        <f>F192+F193+F194+F195+F196+F197+F198+F199+F200+F201+F202+F203+F204+F205+F206+F207</f>
        <v>2.205921</v>
      </c>
      <c r="G209" s="30"/>
    </row>
    <row r="210" spans="1:6" ht="9.75" customHeight="1">
      <c r="A210" s="50" t="s">
        <v>179</v>
      </c>
      <c r="B210" s="104" t="s">
        <v>160</v>
      </c>
      <c r="C210" s="104"/>
      <c r="D210" s="104"/>
      <c r="E210" s="104"/>
      <c r="F210" s="104"/>
    </row>
    <row r="211" spans="1:6" ht="33.75" customHeight="1">
      <c r="A211" s="49" t="s">
        <v>16</v>
      </c>
      <c r="B211" s="13" t="s">
        <v>6</v>
      </c>
      <c r="C211" s="13" t="s">
        <v>7</v>
      </c>
      <c r="D211" s="117">
        <f>D177</f>
        <v>0.16</v>
      </c>
      <c r="E211" s="117"/>
      <c r="F211" s="117"/>
    </row>
    <row r="212" spans="1:6" ht="21.75" customHeight="1">
      <c r="A212" s="107" t="s">
        <v>76</v>
      </c>
      <c r="B212" s="13" t="str">
        <f>B5</f>
        <v>для гематологических (исследование одного показателя), биохимических или исследований протромбинового времени</v>
      </c>
      <c r="C212" s="13" t="s">
        <v>9</v>
      </c>
      <c r="D212" s="117">
        <f>D5</f>
        <v>0.16</v>
      </c>
      <c r="E212" s="117"/>
      <c r="F212" s="117"/>
    </row>
    <row r="213" spans="1:7" ht="9.75" customHeight="1">
      <c r="A213" s="107"/>
      <c r="B213" s="8" t="s">
        <v>19</v>
      </c>
      <c r="C213" s="8" t="s">
        <v>112</v>
      </c>
      <c r="D213" s="8">
        <v>1</v>
      </c>
      <c r="E213" s="16">
        <f>E23</f>
        <v>0.0218</v>
      </c>
      <c r="F213" s="24">
        <f>D213*E213</f>
        <v>0.0218</v>
      </c>
      <c r="G213" s="28"/>
    </row>
    <row r="214" spans="1:7" ht="9.75" customHeight="1">
      <c r="A214" s="107"/>
      <c r="B214" s="8" t="str">
        <f>B180</f>
        <v>Вата</v>
      </c>
      <c r="C214" s="8" t="s">
        <v>111</v>
      </c>
      <c r="D214" s="8">
        <v>1</v>
      </c>
      <c r="E214" s="16">
        <f>E24</f>
        <v>0.01148</v>
      </c>
      <c r="F214" s="24">
        <f aca="true" t="shared" si="12" ref="F214:F219">D214*E214</f>
        <v>0.01148</v>
      </c>
      <c r="G214" s="28"/>
    </row>
    <row r="215" spans="1:7" ht="9.75" customHeight="1">
      <c r="A215" s="107"/>
      <c r="B215" s="8" t="s">
        <v>21</v>
      </c>
      <c r="C215" s="8" t="s">
        <v>114</v>
      </c>
      <c r="D215" s="8">
        <v>1</v>
      </c>
      <c r="E215" s="16">
        <f>E25</f>
        <v>0.00809</v>
      </c>
      <c r="F215" s="24">
        <f t="shared" si="12"/>
        <v>0.00809</v>
      </c>
      <c r="G215" s="28"/>
    </row>
    <row r="216" spans="1:8" ht="9.75" customHeight="1">
      <c r="A216" s="107"/>
      <c r="B216" s="8" t="s">
        <v>22</v>
      </c>
      <c r="C216" s="8" t="s">
        <v>115</v>
      </c>
      <c r="D216" s="8">
        <v>1</v>
      </c>
      <c r="E216" s="16">
        <f>E26</f>
        <v>1.18</v>
      </c>
      <c r="F216" s="24">
        <f t="shared" si="12"/>
        <v>1.18</v>
      </c>
      <c r="G216" s="28"/>
      <c r="H216" s="5"/>
    </row>
    <row r="217" spans="1:7" ht="9.75" customHeight="1">
      <c r="A217" s="107"/>
      <c r="B217" s="8" t="s">
        <v>259</v>
      </c>
      <c r="C217" s="8" t="s">
        <v>112</v>
      </c>
      <c r="D217" s="8">
        <v>1</v>
      </c>
      <c r="E217" s="16">
        <f>E165</f>
        <v>0.0156</v>
      </c>
      <c r="F217" s="24">
        <f t="shared" si="12"/>
        <v>0.0156</v>
      </c>
      <c r="G217" s="28"/>
    </row>
    <row r="218" spans="1:7" ht="9.75" customHeight="1">
      <c r="A218" s="107"/>
      <c r="B218" s="8" t="s">
        <v>24</v>
      </c>
      <c r="C218" s="8" t="s">
        <v>114</v>
      </c>
      <c r="D218" s="8">
        <v>0.4</v>
      </c>
      <c r="E218" s="16">
        <f>E29</f>
        <v>0.01498</v>
      </c>
      <c r="F218" s="24">
        <f t="shared" si="12"/>
        <v>0.005992000000000001</v>
      </c>
      <c r="G218" s="28"/>
    </row>
    <row r="219" spans="1:9" ht="23.25" customHeight="1">
      <c r="A219" s="107"/>
      <c r="B219" s="8" t="s">
        <v>260</v>
      </c>
      <c r="C219" s="8" t="s">
        <v>112</v>
      </c>
      <c r="D219" s="8">
        <v>1</v>
      </c>
      <c r="E219" s="14">
        <v>14.4</v>
      </c>
      <c r="F219" s="24">
        <f t="shared" si="12"/>
        <v>14.4</v>
      </c>
      <c r="G219" s="123"/>
      <c r="H219" s="124"/>
      <c r="I219" s="124"/>
    </row>
    <row r="220" spans="1:7" ht="9.75" customHeight="1">
      <c r="A220" s="107"/>
      <c r="B220" s="104" t="s">
        <v>88</v>
      </c>
      <c r="C220" s="104"/>
      <c r="D220" s="104"/>
      <c r="E220" s="104"/>
      <c r="F220" s="38">
        <f>D211+D212</f>
        <v>0.32</v>
      </c>
      <c r="G220" s="29"/>
    </row>
    <row r="221" spans="1:7" ht="9.75" customHeight="1">
      <c r="A221" s="107"/>
      <c r="B221" s="104" t="s">
        <v>89</v>
      </c>
      <c r="C221" s="104"/>
      <c r="D221" s="104"/>
      <c r="E221" s="104"/>
      <c r="F221" s="38">
        <f>SUM(F213:F219)</f>
        <v>15.642962</v>
      </c>
      <c r="G221" s="30"/>
    </row>
    <row r="222" spans="1:6" ht="24" customHeight="1">
      <c r="A222" s="50" t="s">
        <v>180</v>
      </c>
      <c r="B222" s="104" t="s">
        <v>162</v>
      </c>
      <c r="C222" s="104"/>
      <c r="D222" s="104"/>
      <c r="E222" s="104"/>
      <c r="F222" s="104"/>
    </row>
    <row r="223" spans="1:6" ht="45.75" customHeight="1">
      <c r="A223" s="49">
        <v>1.2</v>
      </c>
      <c r="B223" s="25" t="s">
        <v>6</v>
      </c>
      <c r="C223" s="25" t="s">
        <v>7</v>
      </c>
      <c r="D223" s="115">
        <f>D21</f>
        <v>0.16</v>
      </c>
      <c r="E223" s="115"/>
      <c r="F223" s="115"/>
    </row>
    <row r="224" spans="1:6" ht="35.25" customHeight="1">
      <c r="A224" s="49" t="s">
        <v>170</v>
      </c>
      <c r="B224" s="25" t="s">
        <v>163</v>
      </c>
      <c r="C224" s="25" t="s">
        <v>5</v>
      </c>
      <c r="D224" s="116">
        <v>0.92</v>
      </c>
      <c r="E224" s="116"/>
      <c r="F224" s="116"/>
    </row>
    <row r="225" spans="1:7" ht="14.25" customHeight="1">
      <c r="A225" s="111"/>
      <c r="B225" s="25" t="s">
        <v>98</v>
      </c>
      <c r="C225" s="25" t="s">
        <v>92</v>
      </c>
      <c r="D225" s="25">
        <v>0.02</v>
      </c>
      <c r="E225" s="26">
        <f>E170</f>
        <v>0.41</v>
      </c>
      <c r="F225" s="34">
        <f aca="true" t="shared" si="13" ref="F225:F231">D225*E225</f>
        <v>0.008199999999999999</v>
      </c>
      <c r="G225" s="28"/>
    </row>
    <row r="226" spans="1:7" ht="14.25" customHeight="1">
      <c r="A226" s="112"/>
      <c r="B226" s="25" t="str">
        <f>B17</f>
        <v>спирт 96,6</v>
      </c>
      <c r="C226" s="25" t="s">
        <v>92</v>
      </c>
      <c r="D226" s="25">
        <v>1</v>
      </c>
      <c r="E226" s="26">
        <f>E17</f>
        <v>0.01</v>
      </c>
      <c r="F226" s="34">
        <f t="shared" si="13"/>
        <v>0.01</v>
      </c>
      <c r="G226" s="28"/>
    </row>
    <row r="227" spans="1:7" ht="12.75" customHeight="1">
      <c r="A227" s="112"/>
      <c r="B227" s="25" t="s">
        <v>96</v>
      </c>
      <c r="C227" s="25" t="s">
        <v>92</v>
      </c>
      <c r="D227" s="25">
        <v>0.01</v>
      </c>
      <c r="E227" s="26">
        <f>E168</f>
        <v>0</v>
      </c>
      <c r="F227" s="34">
        <f t="shared" si="13"/>
        <v>0</v>
      </c>
      <c r="G227" s="28"/>
    </row>
    <row r="228" spans="1:7" ht="9.75" customHeight="1">
      <c r="A228" s="112"/>
      <c r="B228" s="25" t="s">
        <v>97</v>
      </c>
      <c r="C228" s="25" t="s">
        <v>92</v>
      </c>
      <c r="D228" s="25">
        <v>0.02</v>
      </c>
      <c r="E228" s="26">
        <f>E169</f>
        <v>0</v>
      </c>
      <c r="F228" s="34">
        <f t="shared" si="13"/>
        <v>0</v>
      </c>
      <c r="G228" s="28"/>
    </row>
    <row r="229" spans="1:7" ht="9.75" customHeight="1">
      <c r="A229" s="112"/>
      <c r="B229" s="25" t="s">
        <v>22</v>
      </c>
      <c r="C229" s="25" t="s">
        <v>115</v>
      </c>
      <c r="D229" s="25">
        <v>1</v>
      </c>
      <c r="E229" s="26">
        <f>E26</f>
        <v>1.18</v>
      </c>
      <c r="F229" s="34">
        <f t="shared" si="13"/>
        <v>1.18</v>
      </c>
      <c r="G229" s="28"/>
    </row>
    <row r="230" spans="1:7" ht="13.5" customHeight="1">
      <c r="A230" s="112"/>
      <c r="B230" s="25" t="s">
        <v>24</v>
      </c>
      <c r="C230" s="25" t="s">
        <v>114</v>
      </c>
      <c r="D230" s="25">
        <v>0.5</v>
      </c>
      <c r="E230" s="26">
        <f>E29</f>
        <v>0.01498</v>
      </c>
      <c r="F230" s="34">
        <f t="shared" si="13"/>
        <v>0.00749</v>
      </c>
      <c r="G230" s="28"/>
    </row>
    <row r="231" spans="1:7" ht="10.5" customHeight="1">
      <c r="A231" s="112"/>
      <c r="B231" s="25" t="s">
        <v>32</v>
      </c>
      <c r="C231" s="25" t="s">
        <v>114</v>
      </c>
      <c r="D231" s="25">
        <v>1</v>
      </c>
      <c r="E231" s="26">
        <f>E24</f>
        <v>0.01148</v>
      </c>
      <c r="F231" s="34">
        <f t="shared" si="13"/>
        <v>0.01148</v>
      </c>
      <c r="G231" s="28"/>
    </row>
    <row r="232" spans="1:7" ht="12" customHeight="1">
      <c r="A232" s="112"/>
      <c r="B232" s="108" t="s">
        <v>88</v>
      </c>
      <c r="C232" s="109"/>
      <c r="D232" s="109"/>
      <c r="E232" s="110"/>
      <c r="F232" s="40">
        <f>D223+D224</f>
        <v>1.08</v>
      </c>
      <c r="G232" s="29"/>
    </row>
    <row r="233" spans="1:7" ht="12" customHeight="1">
      <c r="A233" s="113"/>
      <c r="B233" s="108" t="s">
        <v>89</v>
      </c>
      <c r="C233" s="109"/>
      <c r="D233" s="109"/>
      <c r="E233" s="110"/>
      <c r="F233" s="40">
        <f>SUM(F225:F231)</f>
        <v>1.2171699999999999</v>
      </c>
      <c r="G233" s="30"/>
    </row>
    <row r="234" spans="1:6" ht="15">
      <c r="A234" s="50" t="s">
        <v>219</v>
      </c>
      <c r="B234" s="105" t="s">
        <v>221</v>
      </c>
      <c r="C234" s="105"/>
      <c r="D234" s="105"/>
      <c r="E234" s="105"/>
      <c r="F234" s="105"/>
    </row>
    <row r="235" spans="1:6" ht="48">
      <c r="A235" s="49" t="s">
        <v>16</v>
      </c>
      <c r="B235" s="13" t="s">
        <v>6</v>
      </c>
      <c r="C235" s="13" t="s">
        <v>7</v>
      </c>
      <c r="D235" s="106">
        <f>D100</f>
        <v>0.16</v>
      </c>
      <c r="E235" s="106"/>
      <c r="F235" s="106"/>
    </row>
    <row r="236" spans="1:6" ht="15">
      <c r="A236" s="107" t="s">
        <v>81</v>
      </c>
      <c r="B236" s="13" t="s">
        <v>11</v>
      </c>
      <c r="C236" s="13" t="s">
        <v>9</v>
      </c>
      <c r="D236" s="106">
        <f>D101</f>
        <v>0.32</v>
      </c>
      <c r="E236" s="106"/>
      <c r="F236" s="106"/>
    </row>
    <row r="237" spans="1:6" ht="15">
      <c r="A237" s="107"/>
      <c r="B237" s="8" t="s">
        <v>32</v>
      </c>
      <c r="C237" s="8" t="str">
        <f>C193</f>
        <v>шт.</v>
      </c>
      <c r="D237" s="8">
        <f aca="true" t="shared" si="14" ref="D237:D242">D118</f>
        <v>5</v>
      </c>
      <c r="E237" s="16">
        <f aca="true" t="shared" si="15" ref="E237:E242">E102</f>
        <v>0.0116</v>
      </c>
      <c r="F237" s="24">
        <f aca="true" t="shared" si="16" ref="F237:F242">D237*E237</f>
        <v>0.057999999999999996</v>
      </c>
    </row>
    <row r="238" spans="1:6" ht="15">
      <c r="A238" s="107"/>
      <c r="B238" s="8" t="s">
        <v>53</v>
      </c>
      <c r="C238" s="8" t="str">
        <f>C194</f>
        <v>мл.</v>
      </c>
      <c r="D238" s="8">
        <f t="shared" si="14"/>
        <v>1</v>
      </c>
      <c r="E238" s="16">
        <f t="shared" si="15"/>
        <v>0.24</v>
      </c>
      <c r="F238" s="24">
        <f t="shared" si="16"/>
        <v>0.24</v>
      </c>
    </row>
    <row r="239" spans="1:6" ht="15">
      <c r="A239" s="107"/>
      <c r="B239" s="8" t="s">
        <v>54</v>
      </c>
      <c r="C239" s="8" t="str">
        <f>C195</f>
        <v>пар.</v>
      </c>
      <c r="D239" s="8">
        <f t="shared" si="14"/>
        <v>1</v>
      </c>
      <c r="E239" s="16">
        <f t="shared" si="15"/>
        <v>0.0215</v>
      </c>
      <c r="F239" s="24">
        <f t="shared" si="16"/>
        <v>0.0215</v>
      </c>
    </row>
    <row r="240" spans="1:6" ht="15">
      <c r="A240" s="107"/>
      <c r="B240" s="8" t="s">
        <v>55</v>
      </c>
      <c r="C240" s="8" t="str">
        <f>C196</f>
        <v>мл.</v>
      </c>
      <c r="D240" s="8">
        <f t="shared" si="14"/>
        <v>5</v>
      </c>
      <c r="E240" s="16">
        <f t="shared" si="15"/>
        <v>0.01024</v>
      </c>
      <c r="F240" s="24">
        <f t="shared" si="16"/>
        <v>0.0512</v>
      </c>
    </row>
    <row r="241" spans="1:6" ht="15">
      <c r="A241" s="107"/>
      <c r="B241" s="8" t="s">
        <v>56</v>
      </c>
      <c r="C241" s="8" t="str">
        <f>C197</f>
        <v>шт.</v>
      </c>
      <c r="D241" s="8">
        <f t="shared" si="14"/>
        <v>1</v>
      </c>
      <c r="E241" s="16">
        <f t="shared" si="15"/>
        <v>1.12</v>
      </c>
      <c r="F241" s="24">
        <f t="shared" si="16"/>
        <v>1.12</v>
      </c>
    </row>
    <row r="242" spans="1:6" ht="15">
      <c r="A242" s="107"/>
      <c r="B242" s="8" t="s">
        <v>57</v>
      </c>
      <c r="C242" s="8" t="s">
        <v>112</v>
      </c>
      <c r="D242" s="8">
        <f t="shared" si="14"/>
        <v>1</v>
      </c>
      <c r="E242" s="16">
        <f t="shared" si="15"/>
        <v>0</v>
      </c>
      <c r="F242" s="24">
        <f t="shared" si="16"/>
        <v>0</v>
      </c>
    </row>
    <row r="243" spans="1:6" ht="24">
      <c r="A243" s="107" t="s">
        <v>82</v>
      </c>
      <c r="B243" s="13" t="s">
        <v>12</v>
      </c>
      <c r="C243" s="13" t="s">
        <v>9</v>
      </c>
      <c r="D243" s="106">
        <f>D108</f>
        <v>0.23</v>
      </c>
      <c r="E243" s="106"/>
      <c r="F243" s="106"/>
    </row>
    <row r="244" spans="1:6" ht="15">
      <c r="A244" s="107"/>
      <c r="B244" s="8" t="s">
        <v>36</v>
      </c>
      <c r="C244" s="8" t="str">
        <f>C213</f>
        <v>шт.</v>
      </c>
      <c r="D244" s="8">
        <f>D109</f>
        <v>2</v>
      </c>
      <c r="E244" s="16">
        <f>E109</f>
        <v>0.01822</v>
      </c>
      <c r="F244" s="24">
        <f>D244*E244</f>
        <v>0.03644</v>
      </c>
    </row>
    <row r="245" spans="1:6" ht="15">
      <c r="A245" s="107"/>
      <c r="B245" s="8" t="s">
        <v>35</v>
      </c>
      <c r="C245" s="8" t="s">
        <v>115</v>
      </c>
      <c r="D245" s="8">
        <f>D110</f>
        <v>0.16</v>
      </c>
      <c r="E245" s="16">
        <f>E110</f>
        <v>1.18</v>
      </c>
      <c r="F245" s="24">
        <f>D245*E245</f>
        <v>0.1888</v>
      </c>
    </row>
    <row r="246" spans="1:6" ht="15">
      <c r="A246" s="107"/>
      <c r="B246" s="8" t="s">
        <v>24</v>
      </c>
      <c r="C246" s="8" t="s">
        <v>114</v>
      </c>
      <c r="D246" s="8">
        <f>D111</f>
        <v>0.4</v>
      </c>
      <c r="E246" s="16">
        <f>E111</f>
        <v>0.01498</v>
      </c>
      <c r="F246" s="24">
        <f>D246*E246</f>
        <v>0.005992000000000001</v>
      </c>
    </row>
    <row r="247" spans="1:6" ht="15">
      <c r="A247" s="50"/>
      <c r="B247" s="104" t="s">
        <v>88</v>
      </c>
      <c r="C247" s="104"/>
      <c r="D247" s="104"/>
      <c r="E247" s="104"/>
      <c r="F247" s="38">
        <f>D235+D236+D243</f>
        <v>0.71</v>
      </c>
    </row>
    <row r="248" spans="1:7" s="6" customFormat="1" ht="15">
      <c r="A248" s="49"/>
      <c r="B248" s="8" t="s">
        <v>223</v>
      </c>
      <c r="C248" s="8" t="s">
        <v>224</v>
      </c>
      <c r="D248" s="8">
        <v>1</v>
      </c>
      <c r="E248" s="60">
        <v>16.73</v>
      </c>
      <c r="F248" s="24">
        <f>D248*E248</f>
        <v>16.73</v>
      </c>
      <c r="G248" s="27"/>
    </row>
    <row r="249" spans="1:6" ht="15">
      <c r="A249" s="50"/>
      <c r="B249" s="104" t="s">
        <v>89</v>
      </c>
      <c r="C249" s="104"/>
      <c r="D249" s="104"/>
      <c r="E249" s="104"/>
      <c r="F249" s="38">
        <f>F248+F246+F245+F244+F242+F241+F240+F239+F238+F237</f>
        <v>18.451932</v>
      </c>
    </row>
    <row r="250" spans="1:6" ht="15">
      <c r="A250" s="50" t="s">
        <v>220</v>
      </c>
      <c r="B250" s="105" t="s">
        <v>222</v>
      </c>
      <c r="C250" s="105"/>
      <c r="D250" s="105"/>
      <c r="E250" s="105"/>
      <c r="F250" s="105"/>
    </row>
    <row r="251" spans="1:6" ht="48">
      <c r="A251" s="49" t="s">
        <v>16</v>
      </c>
      <c r="B251" s="13" t="s">
        <v>6</v>
      </c>
      <c r="C251" s="13" t="s">
        <v>7</v>
      </c>
      <c r="D251" s="106">
        <f>D235</f>
        <v>0.16</v>
      </c>
      <c r="E251" s="106"/>
      <c r="F251" s="106"/>
    </row>
    <row r="252" spans="1:6" ht="13.5" customHeight="1">
      <c r="A252" s="107" t="s">
        <v>81</v>
      </c>
      <c r="B252" s="13" t="s">
        <v>11</v>
      </c>
      <c r="C252" s="13" t="s">
        <v>9</v>
      </c>
      <c r="D252" s="106">
        <f>D236</f>
        <v>0.32</v>
      </c>
      <c r="E252" s="106"/>
      <c r="F252" s="106"/>
    </row>
    <row r="253" spans="1:6" ht="13.5" customHeight="1">
      <c r="A253" s="107"/>
      <c r="B253" s="8" t="s">
        <v>32</v>
      </c>
      <c r="C253" s="8" t="s">
        <v>111</v>
      </c>
      <c r="D253" s="8">
        <f>D237</f>
        <v>5</v>
      </c>
      <c r="E253" s="16">
        <f>E237</f>
        <v>0.0116</v>
      </c>
      <c r="F253" s="24">
        <f aca="true" t="shared" si="17" ref="F253:F258">D253*E253</f>
        <v>0.057999999999999996</v>
      </c>
    </row>
    <row r="254" spans="1:6" ht="13.5" customHeight="1">
      <c r="A254" s="107"/>
      <c r="B254" s="8" t="s">
        <v>53</v>
      </c>
      <c r="C254" s="8" t="str">
        <f>C257</f>
        <v>шт.</v>
      </c>
      <c r="D254" s="8">
        <f aca="true" t="shared" si="18" ref="D254:E258">D238</f>
        <v>1</v>
      </c>
      <c r="E254" s="16">
        <f t="shared" si="18"/>
        <v>0.24</v>
      </c>
      <c r="F254" s="24">
        <f t="shared" si="17"/>
        <v>0.24</v>
      </c>
    </row>
    <row r="255" spans="1:6" ht="13.5" customHeight="1">
      <c r="A255" s="107"/>
      <c r="B255" s="8" t="s">
        <v>54</v>
      </c>
      <c r="C255" s="8" t="str">
        <f>C211</f>
        <v>регистрация</v>
      </c>
      <c r="D255" s="8">
        <f t="shared" si="18"/>
        <v>1</v>
      </c>
      <c r="E255" s="16">
        <f t="shared" si="18"/>
        <v>0.0215</v>
      </c>
      <c r="F255" s="24">
        <f t="shared" si="17"/>
        <v>0.0215</v>
      </c>
    </row>
    <row r="256" spans="1:6" ht="13.5" customHeight="1">
      <c r="A256" s="107"/>
      <c r="B256" s="8" t="s">
        <v>55</v>
      </c>
      <c r="C256" s="8" t="str">
        <f>C212</f>
        <v>проба</v>
      </c>
      <c r="D256" s="8">
        <f t="shared" si="18"/>
        <v>5</v>
      </c>
      <c r="E256" s="16">
        <f t="shared" si="18"/>
        <v>0.01024</v>
      </c>
      <c r="F256" s="24">
        <f t="shared" si="17"/>
        <v>0.0512</v>
      </c>
    </row>
    <row r="257" spans="1:6" ht="13.5" customHeight="1">
      <c r="A257" s="107"/>
      <c r="B257" s="8" t="s">
        <v>56</v>
      </c>
      <c r="C257" s="8" t="str">
        <f>C213</f>
        <v>шт.</v>
      </c>
      <c r="D257" s="8">
        <f t="shared" si="18"/>
        <v>1</v>
      </c>
      <c r="E257" s="16">
        <f t="shared" si="18"/>
        <v>1.12</v>
      </c>
      <c r="F257" s="24">
        <f t="shared" si="17"/>
        <v>1.12</v>
      </c>
    </row>
    <row r="258" spans="1:6" ht="13.5" customHeight="1">
      <c r="A258" s="107"/>
      <c r="B258" s="8" t="s">
        <v>57</v>
      </c>
      <c r="C258" s="8" t="s">
        <v>112</v>
      </c>
      <c r="D258" s="8">
        <f t="shared" si="18"/>
        <v>1</v>
      </c>
      <c r="E258" s="16">
        <f t="shared" si="18"/>
        <v>0</v>
      </c>
      <c r="F258" s="24">
        <f t="shared" si="17"/>
        <v>0</v>
      </c>
    </row>
    <row r="259" spans="1:6" ht="24">
      <c r="A259" s="107" t="s">
        <v>82</v>
      </c>
      <c r="B259" s="13" t="s">
        <v>12</v>
      </c>
      <c r="C259" s="13" t="s">
        <v>9</v>
      </c>
      <c r="D259" s="106">
        <f>D124</f>
        <v>0.23</v>
      </c>
      <c r="E259" s="106"/>
      <c r="F259" s="106"/>
    </row>
    <row r="260" spans="1:6" ht="15">
      <c r="A260" s="107"/>
      <c r="B260" s="8" t="s">
        <v>36</v>
      </c>
      <c r="C260" s="8" t="str">
        <f>C229</f>
        <v>пар.</v>
      </c>
      <c r="D260" s="8">
        <f aca="true" t="shared" si="19" ref="D260:E262">D244</f>
        <v>2</v>
      </c>
      <c r="E260" s="16">
        <f t="shared" si="19"/>
        <v>0.01822</v>
      </c>
      <c r="F260" s="24">
        <f>D260*E260</f>
        <v>0.03644</v>
      </c>
    </row>
    <row r="261" spans="1:6" ht="15">
      <c r="A261" s="107"/>
      <c r="B261" s="8" t="s">
        <v>35</v>
      </c>
      <c r="C261" s="8" t="s">
        <v>115</v>
      </c>
      <c r="D261" s="8">
        <f t="shared" si="19"/>
        <v>0.16</v>
      </c>
      <c r="E261" s="16">
        <f t="shared" si="19"/>
        <v>1.18</v>
      </c>
      <c r="F261" s="24">
        <f>D261*E261</f>
        <v>0.1888</v>
      </c>
    </row>
    <row r="262" spans="1:6" ht="15">
      <c r="A262" s="107"/>
      <c r="B262" s="8" t="s">
        <v>24</v>
      </c>
      <c r="C262" s="8" t="s">
        <v>114</v>
      </c>
      <c r="D262" s="8">
        <f t="shared" si="19"/>
        <v>0.4</v>
      </c>
      <c r="E262" s="16">
        <f t="shared" si="19"/>
        <v>0.01498</v>
      </c>
      <c r="F262" s="24">
        <f>D262*E262</f>
        <v>0.005992000000000001</v>
      </c>
    </row>
    <row r="263" spans="1:6" ht="15">
      <c r="A263" s="50"/>
      <c r="B263" s="104" t="s">
        <v>88</v>
      </c>
      <c r="C263" s="104"/>
      <c r="D263" s="104"/>
      <c r="E263" s="104"/>
      <c r="F263" s="38">
        <f>D251+D252+D259</f>
        <v>0.71</v>
      </c>
    </row>
    <row r="264" spans="1:6" ht="15">
      <c r="A264" s="49"/>
      <c r="B264" s="8" t="s">
        <v>225</v>
      </c>
      <c r="C264" s="8" t="s">
        <v>224</v>
      </c>
      <c r="D264" s="8">
        <v>1</v>
      </c>
      <c r="E264" s="60">
        <v>16.73</v>
      </c>
      <c r="F264" s="24">
        <f>D264*E264</f>
        <v>16.73</v>
      </c>
    </row>
    <row r="265" spans="1:6" ht="15">
      <c r="A265" s="50"/>
      <c r="B265" s="104" t="s">
        <v>89</v>
      </c>
      <c r="C265" s="104"/>
      <c r="D265" s="104"/>
      <c r="E265" s="104"/>
      <c r="F265" s="38">
        <f>F264+F262+F261+F260+F258+F257+F256+F255+F254+F253</f>
        <v>18.451932</v>
      </c>
    </row>
    <row r="266" spans="1:6" ht="24.75" customHeight="1">
      <c r="A266" s="50" t="s">
        <v>228</v>
      </c>
      <c r="B266" s="105" t="s">
        <v>227</v>
      </c>
      <c r="C266" s="105"/>
      <c r="D266" s="105"/>
      <c r="E266" s="105"/>
      <c r="F266" s="105"/>
    </row>
    <row r="267" spans="1:6" ht="48">
      <c r="A267" s="49" t="s">
        <v>16</v>
      </c>
      <c r="B267" s="13" t="s">
        <v>6</v>
      </c>
      <c r="C267" s="13" t="s">
        <v>7</v>
      </c>
      <c r="D267" s="106">
        <f aca="true" t="shared" si="20" ref="D267:D278">D251</f>
        <v>0.16</v>
      </c>
      <c r="E267" s="106"/>
      <c r="F267" s="106"/>
    </row>
    <row r="268" spans="1:6" ht="15">
      <c r="A268" s="107" t="s">
        <v>81</v>
      </c>
      <c r="B268" s="13" t="s">
        <v>11</v>
      </c>
      <c r="C268" s="13" t="s">
        <v>9</v>
      </c>
      <c r="D268" s="106">
        <f t="shared" si="20"/>
        <v>0.32</v>
      </c>
      <c r="E268" s="106"/>
      <c r="F268" s="106"/>
    </row>
    <row r="269" spans="1:6" ht="15">
      <c r="A269" s="107"/>
      <c r="B269" s="8" t="s">
        <v>32</v>
      </c>
      <c r="C269" s="8" t="str">
        <f>C225</f>
        <v>мл</v>
      </c>
      <c r="D269" s="8">
        <f t="shared" si="20"/>
        <v>5</v>
      </c>
      <c r="E269" s="16">
        <f aca="true" t="shared" si="21" ref="E269:E274">E253</f>
        <v>0.0116</v>
      </c>
      <c r="F269" s="24">
        <f aca="true" t="shared" si="22" ref="F269:F274">D269*E269</f>
        <v>0.057999999999999996</v>
      </c>
    </row>
    <row r="270" spans="1:6" ht="15">
      <c r="A270" s="107"/>
      <c r="B270" s="8" t="s">
        <v>53</v>
      </c>
      <c r="C270" s="8" t="str">
        <f>C226</f>
        <v>мл</v>
      </c>
      <c r="D270" s="8">
        <f t="shared" si="20"/>
        <v>1</v>
      </c>
      <c r="E270" s="16">
        <f t="shared" si="21"/>
        <v>0.24</v>
      </c>
      <c r="F270" s="24">
        <f t="shared" si="22"/>
        <v>0.24</v>
      </c>
    </row>
    <row r="271" spans="1:6" ht="17.25" customHeight="1">
      <c r="A271" s="107"/>
      <c r="B271" s="8" t="s">
        <v>54</v>
      </c>
      <c r="C271" s="8" t="str">
        <f>C227</f>
        <v>мл</v>
      </c>
      <c r="D271" s="8">
        <f t="shared" si="20"/>
        <v>1</v>
      </c>
      <c r="E271" s="16">
        <f t="shared" si="21"/>
        <v>0.0215</v>
      </c>
      <c r="F271" s="24">
        <f t="shared" si="22"/>
        <v>0.0215</v>
      </c>
    </row>
    <row r="272" spans="1:6" ht="15">
      <c r="A272" s="107"/>
      <c r="B272" s="8" t="s">
        <v>55</v>
      </c>
      <c r="C272" s="8" t="str">
        <f>C228</f>
        <v>мл</v>
      </c>
      <c r="D272" s="8">
        <f t="shared" si="20"/>
        <v>5</v>
      </c>
      <c r="E272" s="16">
        <f t="shared" si="21"/>
        <v>0.01024</v>
      </c>
      <c r="F272" s="24">
        <f t="shared" si="22"/>
        <v>0.0512</v>
      </c>
    </row>
    <row r="273" spans="1:6" ht="15">
      <c r="A273" s="107"/>
      <c r="B273" s="8" t="s">
        <v>56</v>
      </c>
      <c r="C273" s="8" t="str">
        <f>C229</f>
        <v>пар.</v>
      </c>
      <c r="D273" s="8">
        <f t="shared" si="20"/>
        <v>1</v>
      </c>
      <c r="E273" s="16">
        <f t="shared" si="21"/>
        <v>1.12</v>
      </c>
      <c r="F273" s="24">
        <f t="shared" si="22"/>
        <v>1.12</v>
      </c>
    </row>
    <row r="274" spans="1:6" ht="15">
      <c r="A274" s="107"/>
      <c r="B274" s="8" t="s">
        <v>57</v>
      </c>
      <c r="C274" s="8" t="s">
        <v>112</v>
      </c>
      <c r="D274" s="8">
        <f t="shared" si="20"/>
        <v>1</v>
      </c>
      <c r="E274" s="16">
        <f t="shared" si="21"/>
        <v>0</v>
      </c>
      <c r="F274" s="24">
        <f t="shared" si="22"/>
        <v>0</v>
      </c>
    </row>
    <row r="275" spans="1:6" ht="24">
      <c r="A275" s="107" t="s">
        <v>82</v>
      </c>
      <c r="B275" s="13" t="s">
        <v>12</v>
      </c>
      <c r="C275" s="13" t="s">
        <v>9</v>
      </c>
      <c r="D275" s="106">
        <f t="shared" si="20"/>
        <v>0.23</v>
      </c>
      <c r="E275" s="106"/>
      <c r="F275" s="106"/>
    </row>
    <row r="276" spans="1:6" ht="15">
      <c r="A276" s="107"/>
      <c r="B276" s="8" t="s">
        <v>36</v>
      </c>
      <c r="C276" s="8" t="str">
        <f>C245</f>
        <v>пар.</v>
      </c>
      <c r="D276" s="8">
        <f t="shared" si="20"/>
        <v>2</v>
      </c>
      <c r="E276" s="16">
        <f>E260</f>
        <v>0.01822</v>
      </c>
      <c r="F276" s="24">
        <f>D276*E276</f>
        <v>0.03644</v>
      </c>
    </row>
    <row r="277" spans="1:6" ht="15">
      <c r="A277" s="107"/>
      <c r="B277" s="8" t="s">
        <v>35</v>
      </c>
      <c r="C277" s="8" t="s">
        <v>115</v>
      </c>
      <c r="D277" s="8">
        <f t="shared" si="20"/>
        <v>0.16</v>
      </c>
      <c r="E277" s="16">
        <f>E261</f>
        <v>1.18</v>
      </c>
      <c r="F277" s="24">
        <f>D277*E277</f>
        <v>0.1888</v>
      </c>
    </row>
    <row r="278" spans="1:6" ht="15">
      <c r="A278" s="107"/>
      <c r="B278" s="8" t="s">
        <v>24</v>
      </c>
      <c r="C278" s="8" t="s">
        <v>114</v>
      </c>
      <c r="D278" s="8">
        <f t="shared" si="20"/>
        <v>0.4</v>
      </c>
      <c r="E278" s="16">
        <f>E262</f>
        <v>0.01498</v>
      </c>
      <c r="F278" s="24">
        <f>D278*E278</f>
        <v>0.005992000000000001</v>
      </c>
    </row>
    <row r="279" spans="1:6" ht="15">
      <c r="A279" s="49"/>
      <c r="B279" s="8" t="s">
        <v>233</v>
      </c>
      <c r="C279" s="8" t="s">
        <v>5</v>
      </c>
      <c r="D279" s="125">
        <v>1.56</v>
      </c>
      <c r="E279" s="126"/>
      <c r="F279" s="127"/>
    </row>
    <row r="280" spans="1:6" ht="15">
      <c r="A280" s="50"/>
      <c r="B280" s="104" t="s">
        <v>88</v>
      </c>
      <c r="C280" s="104"/>
      <c r="D280" s="104"/>
      <c r="E280" s="104"/>
      <c r="F280" s="38">
        <f>D267+D268+D275+D279</f>
        <v>2.27</v>
      </c>
    </row>
    <row r="281" spans="1:6" ht="24">
      <c r="A281" s="49"/>
      <c r="B281" s="8" t="s">
        <v>229</v>
      </c>
      <c r="C281" s="8" t="s">
        <v>92</v>
      </c>
      <c r="D281" s="8">
        <v>0.8</v>
      </c>
      <c r="E281" s="60">
        <v>0.902</v>
      </c>
      <c r="F281" s="24">
        <f>E281*D281</f>
        <v>0.7216</v>
      </c>
    </row>
    <row r="282" spans="1:6" ht="15">
      <c r="A282" s="49"/>
      <c r="B282" s="8" t="s">
        <v>230</v>
      </c>
      <c r="C282" s="8" t="s">
        <v>112</v>
      </c>
      <c r="D282" s="8">
        <v>4</v>
      </c>
      <c r="E282" s="60">
        <v>0.02</v>
      </c>
      <c r="F282" s="24">
        <f>D282*E282</f>
        <v>0.08</v>
      </c>
    </row>
    <row r="283" spans="1:6" ht="15">
      <c r="A283" s="49"/>
      <c r="B283" s="8" t="s">
        <v>231</v>
      </c>
      <c r="C283" s="8" t="s">
        <v>112</v>
      </c>
      <c r="D283" s="8">
        <v>3</v>
      </c>
      <c r="E283" s="60">
        <v>0.48</v>
      </c>
      <c r="F283" s="24">
        <f>D283*E283</f>
        <v>1.44</v>
      </c>
    </row>
    <row r="284" spans="1:6" ht="15">
      <c r="A284" s="49"/>
      <c r="B284" s="8" t="s">
        <v>232</v>
      </c>
      <c r="C284" s="8" t="s">
        <v>112</v>
      </c>
      <c r="D284" s="8">
        <v>4</v>
      </c>
      <c r="E284" s="60">
        <v>0.0126</v>
      </c>
      <c r="F284" s="24">
        <f>D284*E284</f>
        <v>0.0504</v>
      </c>
    </row>
    <row r="285" spans="1:6" ht="15">
      <c r="A285" s="49"/>
      <c r="B285" s="8" t="str">
        <f>B277</f>
        <v>перчатки резиновые</v>
      </c>
      <c r="C285" s="8" t="str">
        <f>C277</f>
        <v>пар.</v>
      </c>
      <c r="D285" s="8">
        <v>1</v>
      </c>
      <c r="E285" s="71">
        <f>E277</f>
        <v>1.18</v>
      </c>
      <c r="F285" s="24">
        <f>D285*E285</f>
        <v>1.18</v>
      </c>
    </row>
    <row r="286" spans="1:6" ht="15">
      <c r="A286" s="49"/>
      <c r="B286" s="8" t="str">
        <f>B278</f>
        <v>дезсредство</v>
      </c>
      <c r="C286" s="8" t="str">
        <f>C278</f>
        <v>мл.</v>
      </c>
      <c r="D286" s="8">
        <v>0.4</v>
      </c>
      <c r="E286" s="71">
        <f>E278</f>
        <v>0.01498</v>
      </c>
      <c r="F286" s="24">
        <f>D286*E286</f>
        <v>0.005992000000000001</v>
      </c>
    </row>
    <row r="287" spans="1:6" ht="15">
      <c r="A287" s="50"/>
      <c r="B287" s="104" t="s">
        <v>89</v>
      </c>
      <c r="C287" s="104"/>
      <c r="D287" s="104"/>
      <c r="E287" s="104"/>
      <c r="F287" s="38">
        <f>F269+F270+F271+F272+F273+F274+F276+F277+F278+F281+F282+F283+F284+F285+F286</f>
        <v>5.199924</v>
      </c>
    </row>
    <row r="288" spans="1:6" ht="15" customHeight="1">
      <c r="A288" s="50" t="s">
        <v>75</v>
      </c>
      <c r="B288" s="105" t="str">
        <f>'Прейскурант для гр.РБ'!B27</f>
        <v>Экспресс тестирвоание на инфекцию COVID-19 (взрослые)</v>
      </c>
      <c r="C288" s="105"/>
      <c r="D288" s="105"/>
      <c r="E288" s="105"/>
      <c r="F288" s="105"/>
    </row>
    <row r="289" spans="1:6" ht="15" customHeight="1">
      <c r="A289" s="111"/>
      <c r="B289" s="8" t="s">
        <v>32</v>
      </c>
      <c r="C289" s="8" t="s">
        <v>111</v>
      </c>
      <c r="D289" s="8">
        <v>5</v>
      </c>
      <c r="E289" s="23">
        <v>0.01628</v>
      </c>
      <c r="F289" s="24">
        <f>D289*E289</f>
        <v>0.0814</v>
      </c>
    </row>
    <row r="290" spans="1:6" ht="15" customHeight="1">
      <c r="A290" s="129"/>
      <c r="B290" s="8" t="s">
        <v>53</v>
      </c>
      <c r="C290" s="8" t="s">
        <v>112</v>
      </c>
      <c r="D290" s="8">
        <f>D248</f>
        <v>1</v>
      </c>
      <c r="E290" s="23">
        <v>0.1431</v>
      </c>
      <c r="F290" s="24">
        <f aca="true" t="shared" si="23" ref="F290:F298">D290*E290</f>
        <v>0.1431</v>
      </c>
    </row>
    <row r="291" spans="1:6" ht="15" customHeight="1">
      <c r="A291" s="129"/>
      <c r="B291" s="8" t="s">
        <v>54</v>
      </c>
      <c r="C291" s="8" t="s">
        <v>113</v>
      </c>
      <c r="D291" s="8">
        <v>1</v>
      </c>
      <c r="E291" s="23">
        <v>0.0153</v>
      </c>
      <c r="F291" s="24">
        <f t="shared" si="23"/>
        <v>0.0153</v>
      </c>
    </row>
    <row r="292" spans="1:6" ht="15" customHeight="1">
      <c r="A292" s="129"/>
      <c r="B292" s="8" t="s">
        <v>55</v>
      </c>
      <c r="C292" s="8" t="s">
        <v>114</v>
      </c>
      <c r="D292" s="8">
        <v>5</v>
      </c>
      <c r="E292" s="23">
        <v>0.0075</v>
      </c>
      <c r="F292" s="24">
        <f t="shared" si="23"/>
        <v>0.0375</v>
      </c>
    </row>
    <row r="293" spans="1:6" ht="15" customHeight="1">
      <c r="A293" s="129"/>
      <c r="B293" s="8" t="s">
        <v>56</v>
      </c>
      <c r="C293" s="8" t="s">
        <v>115</v>
      </c>
      <c r="D293" s="8">
        <v>1</v>
      </c>
      <c r="E293" s="23">
        <v>0.34</v>
      </c>
      <c r="F293" s="24">
        <f t="shared" si="23"/>
        <v>0.34</v>
      </c>
    </row>
    <row r="294" spans="1:6" ht="15" customHeight="1">
      <c r="A294" s="129"/>
      <c r="B294" s="8" t="s">
        <v>57</v>
      </c>
      <c r="C294" s="8" t="s">
        <v>112</v>
      </c>
      <c r="D294" s="8">
        <v>1</v>
      </c>
      <c r="E294" s="23">
        <v>0</v>
      </c>
      <c r="F294" s="24">
        <f t="shared" si="23"/>
        <v>0</v>
      </c>
    </row>
    <row r="295" spans="1:6" ht="15" customHeight="1">
      <c r="A295" s="130"/>
      <c r="B295" s="8" t="s">
        <v>36</v>
      </c>
      <c r="C295" s="8" t="s">
        <v>112</v>
      </c>
      <c r="D295" s="8">
        <v>2</v>
      </c>
      <c r="E295" s="23">
        <v>0.02116</v>
      </c>
      <c r="F295" s="24">
        <f t="shared" si="23"/>
        <v>0.04232</v>
      </c>
    </row>
    <row r="296" spans="1:6" ht="15" customHeight="1">
      <c r="A296" s="130"/>
      <c r="B296" s="8" t="s">
        <v>35</v>
      </c>
      <c r="C296" s="8" t="s">
        <v>115</v>
      </c>
      <c r="D296" s="8">
        <f>D285</f>
        <v>1</v>
      </c>
      <c r="E296" s="16">
        <v>0.34</v>
      </c>
      <c r="F296" s="24">
        <f t="shared" si="23"/>
        <v>0.34</v>
      </c>
    </row>
    <row r="297" spans="1:6" ht="15" customHeight="1">
      <c r="A297" s="131"/>
      <c r="B297" s="8" t="s">
        <v>24</v>
      </c>
      <c r="C297" s="8" t="s">
        <v>114</v>
      </c>
      <c r="D297" s="8">
        <f>D284</f>
        <v>4</v>
      </c>
      <c r="E297" s="16">
        <v>0.01656</v>
      </c>
      <c r="F297" s="24">
        <f t="shared" si="23"/>
        <v>0.06624</v>
      </c>
    </row>
    <row r="298" spans="1:6" ht="15" customHeight="1">
      <c r="A298" s="72"/>
      <c r="B298" s="8" t="s">
        <v>235</v>
      </c>
      <c r="C298" s="8" t="s">
        <v>112</v>
      </c>
      <c r="D298" s="8">
        <v>1</v>
      </c>
      <c r="E298" s="71">
        <v>9.45</v>
      </c>
      <c r="F298" s="24">
        <f t="shared" si="23"/>
        <v>9.45</v>
      </c>
    </row>
    <row r="299" spans="1:6" ht="15" customHeight="1">
      <c r="A299" s="50"/>
      <c r="B299" s="104" t="s">
        <v>88</v>
      </c>
      <c r="C299" s="104"/>
      <c r="D299" s="104"/>
      <c r="E299" s="104"/>
      <c r="F299" s="38">
        <f>F297+F296+F295+F293+F294+F292+F291+F290+F289+F298</f>
        <v>10.51586</v>
      </c>
    </row>
    <row r="300" spans="1:6" ht="15" customHeight="1">
      <c r="A300" s="50"/>
      <c r="B300" s="105" t="str">
        <f>'Прейскурант для гр.РБ'!B28</f>
        <v>Экспресс тестирвоание на инфекцию COVID-19 (дети)</v>
      </c>
      <c r="C300" s="105"/>
      <c r="D300" s="105"/>
      <c r="E300" s="105"/>
      <c r="F300" s="105"/>
    </row>
    <row r="301" spans="1:7" s="76" customFormat="1" ht="15" customHeight="1">
      <c r="A301" s="74"/>
      <c r="B301" s="8" t="s">
        <v>32</v>
      </c>
      <c r="C301" s="8" t="s">
        <v>111</v>
      </c>
      <c r="D301" s="8">
        <v>5</v>
      </c>
      <c r="E301" s="23">
        <v>0.01628</v>
      </c>
      <c r="F301" s="24">
        <f>D301*E301</f>
        <v>0.0814</v>
      </c>
      <c r="G301" s="75"/>
    </row>
    <row r="302" spans="1:6" ht="15">
      <c r="A302" s="107"/>
      <c r="B302" s="8" t="s">
        <v>19</v>
      </c>
      <c r="C302" s="8" t="s">
        <v>112</v>
      </c>
      <c r="D302" s="8">
        <v>1</v>
      </c>
      <c r="E302" s="21">
        <f>E253</f>
        <v>0.0116</v>
      </c>
      <c r="F302" s="24">
        <f aca="true" t="shared" si="24" ref="F302:F309">D302*E302</f>
        <v>0.0116</v>
      </c>
    </row>
    <row r="303" spans="1:6" ht="15">
      <c r="A303" s="107"/>
      <c r="B303" s="8" t="s">
        <v>21</v>
      </c>
      <c r="C303" s="8" t="s">
        <v>114</v>
      </c>
      <c r="D303" s="8">
        <f>D292</f>
        <v>5</v>
      </c>
      <c r="E303" s="21">
        <f>E292</f>
        <v>0.0075</v>
      </c>
      <c r="F303" s="24">
        <f t="shared" si="24"/>
        <v>0.0375</v>
      </c>
    </row>
    <row r="304" spans="1:6" ht="15">
      <c r="A304" s="107"/>
      <c r="B304" s="8" t="s">
        <v>35</v>
      </c>
      <c r="C304" s="8" t="str">
        <f>C296</f>
        <v>пар.</v>
      </c>
      <c r="D304" s="8">
        <v>1</v>
      </c>
      <c r="E304" s="15">
        <f aca="true" t="shared" si="25" ref="E304:E309">E293</f>
        <v>0.34</v>
      </c>
      <c r="F304" s="24">
        <f t="shared" si="24"/>
        <v>0.34</v>
      </c>
    </row>
    <row r="305" spans="1:6" ht="15">
      <c r="A305" s="107"/>
      <c r="B305" s="8" t="s">
        <v>57</v>
      </c>
      <c r="C305" s="8" t="s">
        <v>112</v>
      </c>
      <c r="D305" s="8">
        <f>D294</f>
        <v>1</v>
      </c>
      <c r="E305" s="23">
        <f t="shared" si="25"/>
        <v>0</v>
      </c>
      <c r="F305" s="24">
        <f>D305*E305</f>
        <v>0</v>
      </c>
    </row>
    <row r="306" spans="1:6" ht="15">
      <c r="A306" s="107"/>
      <c r="B306" s="8" t="s">
        <v>36</v>
      </c>
      <c r="C306" s="8" t="s">
        <v>112</v>
      </c>
      <c r="D306" s="8">
        <f>D295</f>
        <v>2</v>
      </c>
      <c r="E306" s="23">
        <f t="shared" si="25"/>
        <v>0.02116</v>
      </c>
      <c r="F306" s="24">
        <f t="shared" si="24"/>
        <v>0.04232</v>
      </c>
    </row>
    <row r="307" spans="1:6" ht="15">
      <c r="A307" s="107"/>
      <c r="B307" s="8" t="s">
        <v>35</v>
      </c>
      <c r="C307" s="8" t="s">
        <v>115</v>
      </c>
      <c r="D307" s="8">
        <f>D296</f>
        <v>1</v>
      </c>
      <c r="E307" s="16">
        <f t="shared" si="25"/>
        <v>0.34</v>
      </c>
      <c r="F307" s="24">
        <f t="shared" si="24"/>
        <v>0.34</v>
      </c>
    </row>
    <row r="308" spans="1:6" ht="15">
      <c r="A308" s="107"/>
      <c r="B308" s="8" t="s">
        <v>24</v>
      </c>
      <c r="C308" s="8" t="s">
        <v>114</v>
      </c>
      <c r="D308" s="8">
        <f>D297</f>
        <v>4</v>
      </c>
      <c r="E308" s="16">
        <f t="shared" si="25"/>
        <v>0.01656</v>
      </c>
      <c r="F308" s="24">
        <f t="shared" si="24"/>
        <v>0.06624</v>
      </c>
    </row>
    <row r="309" spans="1:6" ht="15">
      <c r="A309" s="107"/>
      <c r="B309" s="8" t="s">
        <v>235</v>
      </c>
      <c r="C309" s="8" t="s">
        <v>112</v>
      </c>
      <c r="D309" s="8">
        <f>D298</f>
        <v>1</v>
      </c>
      <c r="E309" s="91">
        <f t="shared" si="25"/>
        <v>9.45</v>
      </c>
      <c r="F309" s="24">
        <f t="shared" si="24"/>
        <v>9.45</v>
      </c>
    </row>
    <row r="310" spans="1:6" ht="15.75" thickBot="1">
      <c r="A310" s="111"/>
      <c r="B310" s="128" t="s">
        <v>88</v>
      </c>
      <c r="C310" s="128"/>
      <c r="D310" s="128"/>
      <c r="E310" s="128"/>
      <c r="F310" s="80">
        <f>F309+F308+F307+F306+F305+F304+F303+F302+F301</f>
        <v>10.36906</v>
      </c>
    </row>
    <row r="311" spans="1:6" ht="24.75" customHeight="1">
      <c r="A311" s="81" t="s">
        <v>239</v>
      </c>
      <c r="B311" s="132" t="s">
        <v>238</v>
      </c>
      <c r="C311" s="132"/>
      <c r="D311" s="132"/>
      <c r="E311" s="132"/>
      <c r="F311" s="133"/>
    </row>
    <row r="312" spans="1:6" ht="49.5" customHeight="1">
      <c r="A312" s="82" t="s">
        <v>248</v>
      </c>
      <c r="B312" s="77" t="str">
        <f>B311</f>
        <v>Исследование кожи и слизистых, ногтей, волос на дерматофиты и дрожжеподобные грибы с забором материала в лаборатории: микроскопирование препаратов нативного материала</v>
      </c>
      <c r="C312" s="77" t="s">
        <v>5</v>
      </c>
      <c r="D312" s="134">
        <v>1.02</v>
      </c>
      <c r="E312" s="134"/>
      <c r="F312" s="135"/>
    </row>
    <row r="313" spans="1:6" ht="35.25" customHeight="1">
      <c r="A313" s="86" t="str">
        <f>A267</f>
        <v>1.2.</v>
      </c>
      <c r="B313" s="77" t="str">
        <f>B267</f>
        <v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v>
      </c>
      <c r="C313" s="77" t="str">
        <f>C267</f>
        <v>регистрация</v>
      </c>
      <c r="D313" s="134">
        <f>D267</f>
        <v>0.16</v>
      </c>
      <c r="E313" s="134"/>
      <c r="F313" s="135"/>
    </row>
    <row r="314" spans="1:6" ht="15">
      <c r="A314" s="140"/>
      <c r="B314" s="77" t="s">
        <v>240</v>
      </c>
      <c r="C314" s="77" t="s">
        <v>92</v>
      </c>
      <c r="D314" s="77">
        <v>0.1</v>
      </c>
      <c r="E314" s="77"/>
      <c r="F314" s="83">
        <f>D314*E314</f>
        <v>0</v>
      </c>
    </row>
    <row r="315" spans="1:6" ht="15">
      <c r="A315" s="141"/>
      <c r="B315" s="77" t="s">
        <v>241</v>
      </c>
      <c r="C315" s="77" t="s">
        <v>246</v>
      </c>
      <c r="D315" s="77">
        <v>0.3</v>
      </c>
      <c r="E315" s="77"/>
      <c r="F315" s="83">
        <f aca="true" t="shared" si="26" ref="F315:F320">D315*E315</f>
        <v>0</v>
      </c>
    </row>
    <row r="316" spans="1:6" ht="15">
      <c r="A316" s="141"/>
      <c r="B316" s="77" t="s">
        <v>242</v>
      </c>
      <c r="C316" s="77" t="s">
        <v>247</v>
      </c>
      <c r="D316" s="77">
        <v>1</v>
      </c>
      <c r="E316" s="26">
        <f>E304</f>
        <v>0.34</v>
      </c>
      <c r="F316" s="83">
        <f>D316*E316</f>
        <v>0.34</v>
      </c>
    </row>
    <row r="317" spans="1:6" ht="15">
      <c r="A317" s="141"/>
      <c r="B317" s="77" t="s">
        <v>93</v>
      </c>
      <c r="C317" s="77" t="s">
        <v>92</v>
      </c>
      <c r="D317" s="77">
        <v>0.8</v>
      </c>
      <c r="E317" s="77">
        <v>0</v>
      </c>
      <c r="F317" s="83">
        <f t="shared" si="26"/>
        <v>0</v>
      </c>
    </row>
    <row r="318" spans="1:6" ht="15">
      <c r="A318" s="141"/>
      <c r="B318" s="77" t="s">
        <v>243</v>
      </c>
      <c r="C318" s="77" t="s">
        <v>92</v>
      </c>
      <c r="D318" s="77">
        <v>3</v>
      </c>
      <c r="E318" s="26">
        <f>E308</f>
        <v>0.01656</v>
      </c>
      <c r="F318" s="83">
        <f t="shared" si="26"/>
        <v>0.049679999999999995</v>
      </c>
    </row>
    <row r="319" spans="1:6" ht="15">
      <c r="A319" s="141"/>
      <c r="B319" s="77" t="s">
        <v>244</v>
      </c>
      <c r="C319" s="77" t="s">
        <v>112</v>
      </c>
      <c r="D319" s="77">
        <v>1</v>
      </c>
      <c r="E319" s="77">
        <v>0</v>
      </c>
      <c r="F319" s="83">
        <f t="shared" si="26"/>
        <v>0</v>
      </c>
    </row>
    <row r="320" spans="1:6" ht="15">
      <c r="A320" s="142"/>
      <c r="B320" s="77" t="s">
        <v>245</v>
      </c>
      <c r="C320" s="77" t="s">
        <v>112</v>
      </c>
      <c r="D320" s="77">
        <v>1</v>
      </c>
      <c r="E320" s="77">
        <v>0</v>
      </c>
      <c r="F320" s="83">
        <f t="shared" si="26"/>
        <v>0</v>
      </c>
    </row>
    <row r="321" spans="1:6" ht="15">
      <c r="A321" s="136" t="s">
        <v>249</v>
      </c>
      <c r="B321" s="137"/>
      <c r="C321" s="137"/>
      <c r="D321" s="137"/>
      <c r="E321" s="137"/>
      <c r="F321" s="84">
        <f>SUM(F314:F320)</f>
        <v>0.38968</v>
      </c>
    </row>
    <row r="322" spans="1:6" ht="15" customHeight="1" thickBot="1">
      <c r="A322" s="138" t="s">
        <v>88</v>
      </c>
      <c r="B322" s="139"/>
      <c r="C322" s="139"/>
      <c r="D322" s="139"/>
      <c r="E322" s="139"/>
      <c r="F322" s="85">
        <f>D312+D313</f>
        <v>1.18</v>
      </c>
    </row>
    <row r="323" spans="1:6" ht="28.5" customHeight="1">
      <c r="A323" s="81" t="s">
        <v>251</v>
      </c>
      <c r="B323" s="132" t="s">
        <v>250</v>
      </c>
      <c r="C323" s="132"/>
      <c r="D323" s="132"/>
      <c r="E323" s="132"/>
      <c r="F323" s="133"/>
    </row>
    <row r="324" spans="1:6" ht="24">
      <c r="A324" s="82" t="s">
        <v>251</v>
      </c>
      <c r="B324" s="77" t="str">
        <f>B323</f>
        <v>Обнаружение чесоточного клеща в исследуемом материале с забором материала в лаборатории</v>
      </c>
      <c r="C324" s="77" t="s">
        <v>5</v>
      </c>
      <c r="D324" s="115">
        <v>1.4</v>
      </c>
      <c r="E324" s="115"/>
      <c r="F324" s="143"/>
    </row>
    <row r="325" spans="1:6" ht="51.75" customHeight="1">
      <c r="A325" s="86" t="s">
        <v>16</v>
      </c>
      <c r="B325" s="77" t="str">
        <f>B313</f>
        <v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v>
      </c>
      <c r="C325" s="77" t="str">
        <f>C313</f>
        <v>регистрация</v>
      </c>
      <c r="D325" s="144">
        <f>D313</f>
        <v>0.16</v>
      </c>
      <c r="E325" s="145"/>
      <c r="F325" s="146"/>
    </row>
    <row r="326" spans="1:6" ht="15">
      <c r="A326" s="140"/>
      <c r="B326" s="77" t="s">
        <v>240</v>
      </c>
      <c r="C326" s="77" t="s">
        <v>92</v>
      </c>
      <c r="D326" s="77">
        <v>0.1</v>
      </c>
      <c r="E326" s="77"/>
      <c r="F326" s="83">
        <f aca="true" t="shared" si="27" ref="F326:F333">D326*E326</f>
        <v>0</v>
      </c>
    </row>
    <row r="327" spans="1:6" ht="15">
      <c r="A327" s="141"/>
      <c r="B327" s="77" t="s">
        <v>252</v>
      </c>
      <c r="C327" s="77" t="s">
        <v>95</v>
      </c>
      <c r="D327" s="77">
        <v>0.3</v>
      </c>
      <c r="E327" s="77"/>
      <c r="F327" s="83">
        <f t="shared" si="27"/>
        <v>0</v>
      </c>
    </row>
    <row r="328" spans="1:6" ht="15">
      <c r="A328" s="141"/>
      <c r="B328" s="77" t="s">
        <v>32</v>
      </c>
      <c r="C328" s="77" t="s">
        <v>95</v>
      </c>
      <c r="D328" s="77">
        <v>2</v>
      </c>
      <c r="E328" s="26">
        <f>E301</f>
        <v>0.01628</v>
      </c>
      <c r="F328" s="83">
        <f t="shared" si="27"/>
        <v>0.03256</v>
      </c>
    </row>
    <row r="329" spans="1:6" ht="15">
      <c r="A329" s="141"/>
      <c r="B329" s="77" t="s">
        <v>242</v>
      </c>
      <c r="C329" s="77" t="s">
        <v>247</v>
      </c>
      <c r="D329" s="77">
        <v>1</v>
      </c>
      <c r="E329" s="26">
        <f>E316</f>
        <v>0.34</v>
      </c>
      <c r="F329" s="83">
        <f t="shared" si="27"/>
        <v>0.34</v>
      </c>
    </row>
    <row r="330" spans="1:6" ht="15">
      <c r="A330" s="141"/>
      <c r="B330" s="77" t="s">
        <v>93</v>
      </c>
      <c r="C330" s="77" t="s">
        <v>92</v>
      </c>
      <c r="D330" s="77">
        <v>0.8</v>
      </c>
      <c r="E330" s="26">
        <f>E320</f>
        <v>0</v>
      </c>
      <c r="F330" s="83">
        <f t="shared" si="27"/>
        <v>0</v>
      </c>
    </row>
    <row r="331" spans="1:6" ht="15">
      <c r="A331" s="141"/>
      <c r="B331" s="77" t="s">
        <v>243</v>
      </c>
      <c r="C331" s="77" t="s">
        <v>92</v>
      </c>
      <c r="D331" s="77">
        <v>3</v>
      </c>
      <c r="E331" s="26">
        <f>E318</f>
        <v>0.01656</v>
      </c>
      <c r="F331" s="83">
        <f t="shared" si="27"/>
        <v>0.049679999999999995</v>
      </c>
    </row>
    <row r="332" spans="1:6" ht="15">
      <c r="A332" s="141"/>
      <c r="B332" s="77" t="s">
        <v>244</v>
      </c>
      <c r="C332" s="77" t="s">
        <v>112</v>
      </c>
      <c r="D332" s="77">
        <v>1</v>
      </c>
      <c r="E332" s="77"/>
      <c r="F332" s="83">
        <f t="shared" si="27"/>
        <v>0</v>
      </c>
    </row>
    <row r="333" spans="1:6" ht="15">
      <c r="A333" s="142"/>
      <c r="B333" s="77" t="s">
        <v>245</v>
      </c>
      <c r="C333" s="77" t="s">
        <v>112</v>
      </c>
      <c r="D333" s="77">
        <v>1</v>
      </c>
      <c r="E333" s="77">
        <v>0</v>
      </c>
      <c r="F333" s="83">
        <f t="shared" si="27"/>
        <v>0</v>
      </c>
    </row>
    <row r="334" spans="1:6" ht="15">
      <c r="A334" s="136" t="s">
        <v>249</v>
      </c>
      <c r="B334" s="137"/>
      <c r="C334" s="137"/>
      <c r="D334" s="137"/>
      <c r="E334" s="137"/>
      <c r="F334" s="84">
        <f>SUM(F326:F333)</f>
        <v>0.42224</v>
      </c>
    </row>
    <row r="335" spans="1:6" ht="15.75" thickBot="1">
      <c r="A335" s="138" t="s">
        <v>88</v>
      </c>
      <c r="B335" s="139"/>
      <c r="C335" s="139"/>
      <c r="D335" s="139"/>
      <c r="E335" s="139"/>
      <c r="F335" s="87">
        <f>D324+D325</f>
        <v>1.5599999999999998</v>
      </c>
    </row>
    <row r="336" spans="1:6" ht="34.5" customHeight="1">
      <c r="A336" s="81" t="s">
        <v>239</v>
      </c>
      <c r="B336" s="132" t="s">
        <v>253</v>
      </c>
      <c r="C336" s="132"/>
      <c r="D336" s="132"/>
      <c r="E336" s="132"/>
      <c r="F336" s="133"/>
    </row>
    <row r="337" spans="1:6" ht="24">
      <c r="A337" s="82" t="s">
        <v>248</v>
      </c>
      <c r="B337" s="77" t="str">
        <f>B336</f>
        <v>Обнаружение Demodex foliorum hominis в исследуемом материале с забором материала в лаборатории</v>
      </c>
      <c r="C337" s="77" t="s">
        <v>5</v>
      </c>
      <c r="D337" s="115">
        <v>1.4</v>
      </c>
      <c r="E337" s="115"/>
      <c r="F337" s="143"/>
    </row>
    <row r="338" spans="1:6" ht="48">
      <c r="A338" s="86" t="str">
        <f>A325</f>
        <v>1.2.</v>
      </c>
      <c r="B338" s="77" t="str">
        <f>B325</f>
        <v>регистрация (предварительная и окончательная) материала, паспортных данных пациента и результатов исследования в журналах и бланках или посредством персональной электронной вычислительной машины</v>
      </c>
      <c r="C338" s="77" t="str">
        <f>C325</f>
        <v>регистрация</v>
      </c>
      <c r="D338" s="134">
        <f>D325</f>
        <v>0.16</v>
      </c>
      <c r="E338" s="134"/>
      <c r="F338" s="135"/>
    </row>
    <row r="339" spans="1:6" ht="11.25" customHeight="1">
      <c r="A339" s="140"/>
      <c r="B339" s="77" t="str">
        <f>B326</f>
        <v>димексид</v>
      </c>
      <c r="C339" s="77" t="str">
        <f>C326</f>
        <v>мл</v>
      </c>
      <c r="D339" s="77">
        <f>D326</f>
        <v>0.1</v>
      </c>
      <c r="E339" s="77">
        <f>E326</f>
        <v>0</v>
      </c>
      <c r="F339" s="83">
        <f aca="true" t="shared" si="28" ref="F339:F346">D339*E339</f>
        <v>0</v>
      </c>
    </row>
    <row r="340" spans="1:6" ht="11.25" customHeight="1">
      <c r="A340" s="141"/>
      <c r="B340" s="77" t="str">
        <f aca="true" t="shared" si="29" ref="B340:E346">B327</f>
        <v>КОН 10 %</v>
      </c>
      <c r="C340" s="77" t="str">
        <f t="shared" si="29"/>
        <v>г</v>
      </c>
      <c r="D340" s="77">
        <f t="shared" si="29"/>
        <v>0.3</v>
      </c>
      <c r="E340" s="77">
        <f t="shared" si="29"/>
        <v>0</v>
      </c>
      <c r="F340" s="83">
        <f t="shared" si="28"/>
        <v>0</v>
      </c>
    </row>
    <row r="341" spans="1:6" ht="10.5" customHeight="1">
      <c r="A341" s="141"/>
      <c r="B341" s="77" t="str">
        <f t="shared" si="29"/>
        <v>вата</v>
      </c>
      <c r="C341" s="77" t="str">
        <f t="shared" si="29"/>
        <v>г</v>
      </c>
      <c r="D341" s="77">
        <f t="shared" si="29"/>
        <v>2</v>
      </c>
      <c r="E341" s="26">
        <f t="shared" si="29"/>
        <v>0.01628</v>
      </c>
      <c r="F341" s="83">
        <f t="shared" si="28"/>
        <v>0.03256</v>
      </c>
    </row>
    <row r="342" spans="1:6" ht="12" customHeight="1">
      <c r="A342" s="141"/>
      <c r="B342" s="77" t="str">
        <f t="shared" si="29"/>
        <v>перчатки медицинские</v>
      </c>
      <c r="C342" s="77" t="str">
        <f t="shared" si="29"/>
        <v>пара</v>
      </c>
      <c r="D342" s="77">
        <f t="shared" si="29"/>
        <v>1</v>
      </c>
      <c r="E342" s="77">
        <f t="shared" si="29"/>
        <v>0.34</v>
      </c>
      <c r="F342" s="83">
        <f t="shared" si="28"/>
        <v>0.34</v>
      </c>
    </row>
    <row r="343" spans="1:6" ht="11.25" customHeight="1">
      <c r="A343" s="141"/>
      <c r="B343" s="77" t="str">
        <f t="shared" si="29"/>
        <v>мыло жидкое</v>
      </c>
      <c r="C343" s="77" t="str">
        <f t="shared" si="29"/>
        <v>мл</v>
      </c>
      <c r="D343" s="77">
        <f t="shared" si="29"/>
        <v>0.8</v>
      </c>
      <c r="E343" s="77">
        <f t="shared" si="29"/>
        <v>0</v>
      </c>
      <c r="F343" s="83">
        <f t="shared" si="28"/>
        <v>0</v>
      </c>
    </row>
    <row r="344" spans="1:6" ht="12" customHeight="1">
      <c r="A344" s="141"/>
      <c r="B344" s="77" t="str">
        <f t="shared" si="29"/>
        <v>средство дезинфекции</v>
      </c>
      <c r="C344" s="77" t="str">
        <f t="shared" si="29"/>
        <v>мл</v>
      </c>
      <c r="D344" s="77">
        <f t="shared" si="29"/>
        <v>3</v>
      </c>
      <c r="E344" s="26">
        <f t="shared" si="29"/>
        <v>0.01656</v>
      </c>
      <c r="F344" s="83">
        <f t="shared" si="28"/>
        <v>0.049679999999999995</v>
      </c>
    </row>
    <row r="345" spans="1:6" ht="12" customHeight="1">
      <c r="A345" s="141"/>
      <c r="B345" s="77" t="str">
        <f t="shared" si="29"/>
        <v>стекло предметное</v>
      </c>
      <c r="C345" s="77" t="str">
        <f t="shared" si="29"/>
        <v>шт.</v>
      </c>
      <c r="D345" s="77">
        <f t="shared" si="29"/>
        <v>1</v>
      </c>
      <c r="E345" s="77">
        <f t="shared" si="29"/>
        <v>0</v>
      </c>
      <c r="F345" s="83">
        <f t="shared" si="28"/>
        <v>0</v>
      </c>
    </row>
    <row r="346" spans="1:6" ht="12" customHeight="1">
      <c r="A346" s="142"/>
      <c r="B346" s="77" t="str">
        <f t="shared" si="29"/>
        <v>стекло покровное</v>
      </c>
      <c r="C346" s="77" t="str">
        <f t="shared" si="29"/>
        <v>шт.</v>
      </c>
      <c r="D346" s="77">
        <f t="shared" si="29"/>
        <v>1</v>
      </c>
      <c r="E346" s="77">
        <f t="shared" si="29"/>
        <v>0</v>
      </c>
      <c r="F346" s="83">
        <f t="shared" si="28"/>
        <v>0</v>
      </c>
    </row>
    <row r="347" spans="1:6" ht="15">
      <c r="A347" s="136" t="s">
        <v>249</v>
      </c>
      <c r="B347" s="137"/>
      <c r="C347" s="137"/>
      <c r="D347" s="137"/>
      <c r="E347" s="137"/>
      <c r="F347" s="84">
        <f>SUM(F339:F346)</f>
        <v>0.42224</v>
      </c>
    </row>
    <row r="348" spans="1:6" ht="15.75" thickBot="1">
      <c r="A348" s="138" t="s">
        <v>88</v>
      </c>
      <c r="B348" s="139"/>
      <c r="C348" s="139"/>
      <c r="D348" s="139"/>
      <c r="E348" s="139"/>
      <c r="F348" s="85">
        <f>D337+D338</f>
        <v>1.5599999999999998</v>
      </c>
    </row>
  </sheetData>
  <sheetProtection/>
  <mergeCells count="167">
    <mergeCell ref="B336:F336"/>
    <mergeCell ref="D337:F337"/>
    <mergeCell ref="D338:F338"/>
    <mergeCell ref="A339:A346"/>
    <mergeCell ref="A347:E347"/>
    <mergeCell ref="A348:E348"/>
    <mergeCell ref="B323:F323"/>
    <mergeCell ref="D324:F324"/>
    <mergeCell ref="D325:F325"/>
    <mergeCell ref="A326:A333"/>
    <mergeCell ref="A334:E334"/>
    <mergeCell ref="A335:E335"/>
    <mergeCell ref="B311:F311"/>
    <mergeCell ref="D313:F313"/>
    <mergeCell ref="D312:F312"/>
    <mergeCell ref="A321:E321"/>
    <mergeCell ref="A322:E322"/>
    <mergeCell ref="A314:A320"/>
    <mergeCell ref="B300:F300"/>
    <mergeCell ref="A302:A303"/>
    <mergeCell ref="A304:A310"/>
    <mergeCell ref="B310:E310"/>
    <mergeCell ref="B280:E280"/>
    <mergeCell ref="B287:E287"/>
    <mergeCell ref="B299:E299"/>
    <mergeCell ref="A289:A297"/>
    <mergeCell ref="B288:F288"/>
    <mergeCell ref="D279:F279"/>
    <mergeCell ref="B266:F266"/>
    <mergeCell ref="D267:F267"/>
    <mergeCell ref="A268:A274"/>
    <mergeCell ref="D268:F268"/>
    <mergeCell ref="A275:A278"/>
    <mergeCell ref="D275:F275"/>
    <mergeCell ref="B247:E247"/>
    <mergeCell ref="B249:E249"/>
    <mergeCell ref="B234:F234"/>
    <mergeCell ref="D235:F235"/>
    <mergeCell ref="A236:A242"/>
    <mergeCell ref="D236:F236"/>
    <mergeCell ref="A243:A246"/>
    <mergeCell ref="D243:F243"/>
    <mergeCell ref="B3:F3"/>
    <mergeCell ref="D4:F4"/>
    <mergeCell ref="D5:F5"/>
    <mergeCell ref="B18:E18"/>
    <mergeCell ref="B19:E19"/>
    <mergeCell ref="A6:A19"/>
    <mergeCell ref="G219:I219"/>
    <mergeCell ref="D211:F211"/>
    <mergeCell ref="A212:A221"/>
    <mergeCell ref="D212:F212"/>
    <mergeCell ref="B220:E220"/>
    <mergeCell ref="B221:E221"/>
    <mergeCell ref="D190:F190"/>
    <mergeCell ref="A191:A209"/>
    <mergeCell ref="D191:F191"/>
    <mergeCell ref="B208:E208"/>
    <mergeCell ref="B209:E209"/>
    <mergeCell ref="B210:F210"/>
    <mergeCell ref="D177:F177"/>
    <mergeCell ref="D178:F178"/>
    <mergeCell ref="A179:A188"/>
    <mergeCell ref="B187:E187"/>
    <mergeCell ref="B188:E188"/>
    <mergeCell ref="B189:F189"/>
    <mergeCell ref="D159:F159"/>
    <mergeCell ref="A160:A165"/>
    <mergeCell ref="D160:F160"/>
    <mergeCell ref="A166:A175"/>
    <mergeCell ref="D166:F166"/>
    <mergeCell ref="B174:E174"/>
    <mergeCell ref="B175:E175"/>
    <mergeCell ref="D149:F149"/>
    <mergeCell ref="A150:A157"/>
    <mergeCell ref="D150:F150"/>
    <mergeCell ref="B156:E156"/>
    <mergeCell ref="B157:E157"/>
    <mergeCell ref="B158:F158"/>
    <mergeCell ref="D142:F142"/>
    <mergeCell ref="A143:A147"/>
    <mergeCell ref="D143:F143"/>
    <mergeCell ref="B146:E146"/>
    <mergeCell ref="B147:E147"/>
    <mergeCell ref="B148:E148"/>
    <mergeCell ref="D134:F134"/>
    <mergeCell ref="A135:A140"/>
    <mergeCell ref="D135:F135"/>
    <mergeCell ref="B139:E139"/>
    <mergeCell ref="B140:E140"/>
    <mergeCell ref="B141:F141"/>
    <mergeCell ref="A124:A129"/>
    <mergeCell ref="D124:F124"/>
    <mergeCell ref="B130:E130"/>
    <mergeCell ref="B131:E131"/>
    <mergeCell ref="A132:F132"/>
    <mergeCell ref="B133:F133"/>
    <mergeCell ref="B113:E113"/>
    <mergeCell ref="B114:F114"/>
    <mergeCell ref="D115:F115"/>
    <mergeCell ref="D116:F116"/>
    <mergeCell ref="A117:A123"/>
    <mergeCell ref="D117:F117"/>
    <mergeCell ref="D100:F100"/>
    <mergeCell ref="A101:A107"/>
    <mergeCell ref="D101:F101"/>
    <mergeCell ref="A108:A111"/>
    <mergeCell ref="D108:F108"/>
    <mergeCell ref="B112:E112"/>
    <mergeCell ref="D90:F90"/>
    <mergeCell ref="D91:F91"/>
    <mergeCell ref="A92:A98"/>
    <mergeCell ref="B97:E97"/>
    <mergeCell ref="B98:E98"/>
    <mergeCell ref="B99:F99"/>
    <mergeCell ref="B84:F84"/>
    <mergeCell ref="D85:F85"/>
    <mergeCell ref="D86:F86"/>
    <mergeCell ref="D87:F87"/>
    <mergeCell ref="D88:F88"/>
    <mergeCell ref="D89:F89"/>
    <mergeCell ref="A72:A76"/>
    <mergeCell ref="D72:F72"/>
    <mergeCell ref="A77:A83"/>
    <mergeCell ref="D77:F77"/>
    <mergeCell ref="B82:E82"/>
    <mergeCell ref="B83:E83"/>
    <mergeCell ref="A57:A62"/>
    <mergeCell ref="D57:F57"/>
    <mergeCell ref="A63:A69"/>
    <mergeCell ref="D63:F63"/>
    <mergeCell ref="B68:E68"/>
    <mergeCell ref="B69:E69"/>
    <mergeCell ref="A42:A47"/>
    <mergeCell ref="D42:F42"/>
    <mergeCell ref="A48:A54"/>
    <mergeCell ref="D48:F48"/>
    <mergeCell ref="B53:E53"/>
    <mergeCell ref="B54:E54"/>
    <mergeCell ref="B55:F55"/>
    <mergeCell ref="D56:F56"/>
    <mergeCell ref="B70:F70"/>
    <mergeCell ref="D71:F71"/>
    <mergeCell ref="A22:A39"/>
    <mergeCell ref="D22:F22"/>
    <mergeCell ref="B38:E38"/>
    <mergeCell ref="B39:E39"/>
    <mergeCell ref="B40:F40"/>
    <mergeCell ref="D41:F41"/>
    <mergeCell ref="B232:E232"/>
    <mergeCell ref="B233:E233"/>
    <mergeCell ref="A225:A233"/>
    <mergeCell ref="A1:F1"/>
    <mergeCell ref="B176:F176"/>
    <mergeCell ref="B222:F222"/>
    <mergeCell ref="D223:F223"/>
    <mergeCell ref="D224:F224"/>
    <mergeCell ref="B20:F20"/>
    <mergeCell ref="D21:F21"/>
    <mergeCell ref="B263:E263"/>
    <mergeCell ref="B265:E265"/>
    <mergeCell ref="B250:F250"/>
    <mergeCell ref="D251:F251"/>
    <mergeCell ref="A252:A258"/>
    <mergeCell ref="D252:F252"/>
    <mergeCell ref="A259:A262"/>
    <mergeCell ref="D259:F259"/>
  </mergeCells>
  <printOptions/>
  <pageMargins left="0" right="0" top="0" bottom="0.7874015748031497" header="0" footer="0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48"/>
  <sheetViews>
    <sheetView zoomScalePageLayoutView="0" workbookViewId="0" topLeftCell="A31">
      <selection activeCell="A3" sqref="A3:A4"/>
    </sheetView>
  </sheetViews>
  <sheetFormatPr defaultColWidth="9.140625" defaultRowHeight="15"/>
  <cols>
    <col min="1" max="1" width="5.7109375" style="7" customWidth="1"/>
    <col min="2" max="2" width="32.140625" style="7" customWidth="1"/>
    <col min="3" max="6" width="14.7109375" style="7" customWidth="1"/>
    <col min="7" max="10" width="9.140625" style="7" customWidth="1"/>
  </cols>
  <sheetData>
    <row r="1" spans="1:6" ht="18" customHeight="1">
      <c r="A1" s="98" t="s">
        <v>4</v>
      </c>
      <c r="B1" s="98"/>
      <c r="C1" s="98"/>
      <c r="D1" s="98"/>
      <c r="E1" s="98"/>
      <c r="F1" s="98"/>
    </row>
    <row r="2" spans="1:6" ht="27" customHeight="1">
      <c r="A2" s="97" t="s">
        <v>263</v>
      </c>
      <c r="B2" s="97"/>
      <c r="C2" s="97"/>
      <c r="D2" s="97"/>
      <c r="E2" s="97"/>
      <c r="F2" s="97"/>
    </row>
    <row r="3" spans="1:10" s="46" customFormat="1" ht="24.75" customHeight="1">
      <c r="A3" s="120" t="s">
        <v>226</v>
      </c>
      <c r="B3" s="120" t="s">
        <v>1</v>
      </c>
      <c r="C3" s="120" t="s">
        <v>2</v>
      </c>
      <c r="D3" s="120" t="s">
        <v>71</v>
      </c>
      <c r="E3" s="134"/>
      <c r="F3" s="120" t="s">
        <v>59</v>
      </c>
      <c r="G3" s="67"/>
      <c r="H3" s="67"/>
      <c r="I3" s="67"/>
      <c r="J3" s="68"/>
    </row>
    <row r="4" spans="1:10" s="46" customFormat="1" ht="26.25" customHeight="1">
      <c r="A4" s="120"/>
      <c r="B4" s="134"/>
      <c r="C4" s="134"/>
      <c r="D4" s="8" t="s">
        <v>167</v>
      </c>
      <c r="E4" s="25" t="s">
        <v>166</v>
      </c>
      <c r="F4" s="134"/>
      <c r="G4" s="67"/>
      <c r="H4" s="67"/>
      <c r="I4" s="67"/>
      <c r="J4" s="68"/>
    </row>
    <row r="5" spans="1:6" ht="12.75" customHeight="1">
      <c r="A5" s="8">
        <v>1</v>
      </c>
      <c r="B5" s="8">
        <v>2</v>
      </c>
      <c r="C5" s="8">
        <v>3</v>
      </c>
      <c r="D5" s="8">
        <v>4</v>
      </c>
      <c r="E5" s="8">
        <v>5</v>
      </c>
      <c r="F5" s="8">
        <v>6</v>
      </c>
    </row>
    <row r="6" spans="1:6" ht="15.75" customHeight="1">
      <c r="A6" s="54">
        <v>1</v>
      </c>
      <c r="B6" s="148" t="str">
        <f>'Прейскурант для гр.РБ'!B14</f>
        <v>Забор крови из вены</v>
      </c>
      <c r="C6" s="149"/>
      <c r="D6" s="149"/>
      <c r="E6" s="150"/>
      <c r="F6" s="56">
        <f>'Прейскурант для гр.РБ'!G14</f>
        <v>2.541932</v>
      </c>
    </row>
    <row r="7" spans="1:6" ht="15" customHeight="1">
      <c r="A7" s="54" t="s">
        <v>193</v>
      </c>
      <c r="B7" s="55" t="s">
        <v>164</v>
      </c>
      <c r="C7" s="55" t="s">
        <v>141</v>
      </c>
      <c r="D7" s="56">
        <v>1.1</v>
      </c>
      <c r="E7" s="55"/>
      <c r="F7" s="61"/>
    </row>
    <row r="8" spans="1:6" ht="15" customHeight="1">
      <c r="A8" s="54" t="s">
        <v>16</v>
      </c>
      <c r="B8" s="55" t="s">
        <v>61</v>
      </c>
      <c r="C8" s="55" t="s">
        <v>5</v>
      </c>
      <c r="D8" s="55">
        <v>16.06</v>
      </c>
      <c r="E8" s="55"/>
      <c r="F8" s="55"/>
    </row>
    <row r="9" spans="1:6" ht="15" customHeight="1">
      <c r="A9" s="54" t="s">
        <v>194</v>
      </c>
      <c r="B9" s="55" t="s">
        <v>133</v>
      </c>
      <c r="C9" s="55" t="s">
        <v>5</v>
      </c>
      <c r="D9" s="55">
        <v>17.65</v>
      </c>
      <c r="E9" s="55"/>
      <c r="F9" s="55"/>
    </row>
    <row r="10" spans="1:6" ht="15" customHeight="1">
      <c r="A10" s="54" t="s">
        <v>81</v>
      </c>
      <c r="B10" s="55" t="s">
        <v>142</v>
      </c>
      <c r="C10" s="55" t="s">
        <v>5</v>
      </c>
      <c r="D10" s="55">
        <v>17.65</v>
      </c>
      <c r="E10" s="55"/>
      <c r="F10" s="55"/>
    </row>
    <row r="11" spans="1:6" ht="15" customHeight="1">
      <c r="A11" s="54" t="s">
        <v>82</v>
      </c>
      <c r="B11" s="55" t="s">
        <v>139</v>
      </c>
      <c r="C11" s="55" t="s">
        <v>5</v>
      </c>
      <c r="D11" s="55">
        <v>22.35</v>
      </c>
      <c r="E11" s="55"/>
      <c r="F11" s="55"/>
    </row>
    <row r="12" spans="1:6" ht="15" customHeight="1">
      <c r="A12" s="54" t="s">
        <v>195</v>
      </c>
      <c r="B12" s="55" t="s">
        <v>185</v>
      </c>
      <c r="C12" s="55" t="s">
        <v>5</v>
      </c>
      <c r="D12" s="55">
        <v>29.32</v>
      </c>
      <c r="E12" s="55"/>
      <c r="F12" s="55"/>
    </row>
    <row r="13" spans="1:6" ht="15" customHeight="1">
      <c r="A13" s="54" t="s">
        <v>196</v>
      </c>
      <c r="B13" s="55" t="s">
        <v>67</v>
      </c>
      <c r="C13" s="55" t="s">
        <v>5</v>
      </c>
      <c r="D13" s="55">
        <v>19.71</v>
      </c>
      <c r="E13" s="55"/>
      <c r="F13" s="55"/>
    </row>
    <row r="14" spans="1:6" ht="15" customHeight="1">
      <c r="A14" s="54" t="s">
        <v>197</v>
      </c>
      <c r="B14" s="55" t="s">
        <v>68</v>
      </c>
      <c r="C14" s="55" t="s">
        <v>5</v>
      </c>
      <c r="D14" s="55">
        <v>18.37</v>
      </c>
      <c r="E14" s="55"/>
      <c r="F14" s="55"/>
    </row>
    <row r="15" spans="1:6" ht="15" customHeight="1">
      <c r="A15" s="54" t="s">
        <v>198</v>
      </c>
      <c r="B15" s="55" t="s">
        <v>69</v>
      </c>
      <c r="C15" s="55" t="s">
        <v>5</v>
      </c>
      <c r="D15" s="55">
        <v>18.03</v>
      </c>
      <c r="E15" s="55"/>
      <c r="F15" s="55"/>
    </row>
    <row r="16" spans="1:6" ht="15" customHeight="1">
      <c r="A16" s="62" t="s">
        <v>199</v>
      </c>
      <c r="B16" s="55" t="s">
        <v>70</v>
      </c>
      <c r="C16" s="55" t="s">
        <v>5</v>
      </c>
      <c r="D16" s="55">
        <v>22.59</v>
      </c>
      <c r="E16" s="55"/>
      <c r="F16" s="55"/>
    </row>
    <row r="17" spans="1:6" ht="15" customHeight="1">
      <c r="A17" s="54" t="s">
        <v>200</v>
      </c>
      <c r="B17" s="55" t="s">
        <v>144</v>
      </c>
      <c r="C17" s="55" t="s">
        <v>5</v>
      </c>
      <c r="D17" s="55">
        <v>22.94</v>
      </c>
      <c r="E17" s="55"/>
      <c r="F17" s="55"/>
    </row>
    <row r="18" spans="1:6" ht="15" customHeight="1">
      <c r="A18" s="54" t="s">
        <v>201</v>
      </c>
      <c r="B18" s="55" t="s">
        <v>66</v>
      </c>
      <c r="C18" s="55" t="s">
        <v>5</v>
      </c>
      <c r="D18" s="55">
        <v>21.06</v>
      </c>
      <c r="E18" s="55"/>
      <c r="F18" s="55"/>
    </row>
    <row r="19" spans="1:6" ht="15" customHeight="1">
      <c r="A19" s="54" t="s">
        <v>202</v>
      </c>
      <c r="B19" s="55" t="s">
        <v>65</v>
      </c>
      <c r="C19" s="55" t="s">
        <v>5</v>
      </c>
      <c r="D19" s="55">
        <v>21.06</v>
      </c>
      <c r="E19" s="55"/>
      <c r="F19" s="55"/>
    </row>
    <row r="20" spans="1:6" ht="15" customHeight="1">
      <c r="A20" s="54" t="s">
        <v>203</v>
      </c>
      <c r="B20" s="55" t="s">
        <v>143</v>
      </c>
      <c r="C20" s="55" t="s">
        <v>5</v>
      </c>
      <c r="D20" s="55">
        <v>24.73</v>
      </c>
      <c r="E20" s="55"/>
      <c r="F20" s="55"/>
    </row>
    <row r="21" spans="1:6" ht="15" customHeight="1">
      <c r="A21" s="54" t="s">
        <v>204</v>
      </c>
      <c r="B21" s="55" t="s">
        <v>138</v>
      </c>
      <c r="C21" s="55" t="s">
        <v>5</v>
      </c>
      <c r="D21" s="55">
        <v>24.26</v>
      </c>
      <c r="E21" s="55"/>
      <c r="F21" s="55"/>
    </row>
    <row r="22" spans="1:6" ht="15" customHeight="1">
      <c r="A22" s="54" t="s">
        <v>205</v>
      </c>
      <c r="B22" s="55" t="s">
        <v>134</v>
      </c>
      <c r="C22" s="55" t="s">
        <v>5</v>
      </c>
      <c r="D22" s="55">
        <v>23.21</v>
      </c>
      <c r="E22" s="55"/>
      <c r="F22" s="55"/>
    </row>
    <row r="23" spans="1:6" ht="15" customHeight="1">
      <c r="A23" s="54" t="s">
        <v>206</v>
      </c>
      <c r="B23" s="55" t="s">
        <v>135</v>
      </c>
      <c r="C23" s="55" t="s">
        <v>5</v>
      </c>
      <c r="D23" s="55">
        <v>22.83</v>
      </c>
      <c r="E23" s="55"/>
      <c r="F23" s="55"/>
    </row>
    <row r="24" spans="1:6" ht="15" customHeight="1">
      <c r="A24" s="54" t="s">
        <v>207</v>
      </c>
      <c r="B24" s="55" t="s">
        <v>136</v>
      </c>
      <c r="C24" s="55" t="s">
        <v>5</v>
      </c>
      <c r="D24" s="55">
        <v>19.77</v>
      </c>
      <c r="E24" s="55"/>
      <c r="F24" s="55"/>
    </row>
    <row r="25" spans="1:6" ht="15" customHeight="1">
      <c r="A25" s="54" t="s">
        <v>208</v>
      </c>
      <c r="B25" s="55" t="s">
        <v>140</v>
      </c>
      <c r="C25" s="55" t="s">
        <v>5</v>
      </c>
      <c r="D25" s="55">
        <v>19.77</v>
      </c>
      <c r="E25" s="55"/>
      <c r="F25" s="55"/>
    </row>
    <row r="26" spans="1:6" ht="15" customHeight="1">
      <c r="A26" s="54" t="s">
        <v>209</v>
      </c>
      <c r="B26" s="55" t="s">
        <v>137</v>
      </c>
      <c r="C26" s="55" t="s">
        <v>5</v>
      </c>
      <c r="D26" s="55">
        <v>23.67</v>
      </c>
      <c r="E26" s="55"/>
      <c r="F26" s="55"/>
    </row>
    <row r="27" spans="1:6" ht="15" customHeight="1">
      <c r="A27" s="54" t="s">
        <v>210</v>
      </c>
      <c r="B27" s="55" t="s">
        <v>148</v>
      </c>
      <c r="C27" s="55" t="s">
        <v>5</v>
      </c>
      <c r="D27" s="55">
        <v>25.82</v>
      </c>
      <c r="E27" s="55"/>
      <c r="F27" s="55"/>
    </row>
    <row r="28" spans="1:6" ht="15" customHeight="1">
      <c r="A28" s="54" t="s">
        <v>211</v>
      </c>
      <c r="B28" s="55" t="s">
        <v>186</v>
      </c>
      <c r="C28" s="55" t="s">
        <v>5</v>
      </c>
      <c r="D28" s="55">
        <v>30.07</v>
      </c>
      <c r="E28" s="55"/>
      <c r="F28" s="55"/>
    </row>
    <row r="29" spans="1:6" ht="15" customHeight="1">
      <c r="A29" s="54" t="s">
        <v>212</v>
      </c>
      <c r="B29" s="55" t="s">
        <v>187</v>
      </c>
      <c r="C29" s="55" t="s">
        <v>5</v>
      </c>
      <c r="D29" s="55">
        <v>48.19</v>
      </c>
      <c r="E29" s="55"/>
      <c r="F29" s="55"/>
    </row>
    <row r="30" spans="1:6" ht="15" customHeight="1">
      <c r="A30" s="54" t="s">
        <v>213</v>
      </c>
      <c r="B30" s="55" t="s">
        <v>188</v>
      </c>
      <c r="C30" s="55" t="s">
        <v>5</v>
      </c>
      <c r="D30" s="55">
        <v>44.89</v>
      </c>
      <c r="E30" s="55"/>
      <c r="F30" s="55"/>
    </row>
    <row r="31" spans="1:6" ht="15" customHeight="1">
      <c r="A31" s="54" t="s">
        <v>214</v>
      </c>
      <c r="B31" s="55" t="s">
        <v>189</v>
      </c>
      <c r="C31" s="55" t="s">
        <v>5</v>
      </c>
      <c r="D31" s="55">
        <v>18.37</v>
      </c>
      <c r="E31" s="55"/>
      <c r="F31" s="55"/>
    </row>
    <row r="32" spans="1:6" ht="15" customHeight="1">
      <c r="A32" s="54" t="s">
        <v>215</v>
      </c>
      <c r="B32" s="55" t="s">
        <v>161</v>
      </c>
      <c r="C32" s="55" t="s">
        <v>5</v>
      </c>
      <c r="D32" s="55">
        <v>10.49</v>
      </c>
      <c r="E32" s="55"/>
      <c r="F32" s="55"/>
    </row>
    <row r="33" spans="1:6" ht="15" customHeight="1">
      <c r="A33" s="54" t="s">
        <v>216</v>
      </c>
      <c r="B33" s="55" t="s">
        <v>217</v>
      </c>
      <c r="C33" s="55" t="s">
        <v>5</v>
      </c>
      <c r="D33" s="55">
        <v>2.1</v>
      </c>
      <c r="E33" s="55"/>
      <c r="F33" s="55"/>
    </row>
    <row r="34" spans="1:6" ht="15" customHeight="1">
      <c r="A34" s="63"/>
      <c r="B34" s="59"/>
      <c r="C34" s="59"/>
      <c r="D34" s="59"/>
      <c r="E34" s="59"/>
      <c r="F34" s="59"/>
    </row>
    <row r="35" spans="1:10" s="65" customFormat="1" ht="48" customHeight="1">
      <c r="A35" s="8" t="s">
        <v>0</v>
      </c>
      <c r="B35" s="8" t="s">
        <v>1</v>
      </c>
      <c r="C35" s="8" t="s">
        <v>2</v>
      </c>
      <c r="D35" s="8" t="s">
        <v>58</v>
      </c>
      <c r="E35" s="8" t="s">
        <v>59</v>
      </c>
      <c r="F35" s="8" t="s">
        <v>59</v>
      </c>
      <c r="G35" s="32"/>
      <c r="H35" s="32"/>
      <c r="I35" s="32"/>
      <c r="J35" s="32"/>
    </row>
    <row r="36" spans="1:10" s="66" customFormat="1" ht="12.75" customHeight="1">
      <c r="A36" s="8">
        <v>1</v>
      </c>
      <c r="B36" s="8">
        <v>2</v>
      </c>
      <c r="C36" s="8">
        <v>3</v>
      </c>
      <c r="D36" s="8">
        <v>4</v>
      </c>
      <c r="E36" s="25">
        <v>5</v>
      </c>
      <c r="F36" s="8">
        <v>6</v>
      </c>
      <c r="G36" s="32"/>
      <c r="H36" s="32"/>
      <c r="I36" s="32"/>
      <c r="J36" s="32"/>
    </row>
    <row r="37" spans="1:6" ht="14.25" customHeight="1">
      <c r="A37" s="54" t="s">
        <v>15</v>
      </c>
      <c r="B37" s="148" t="str">
        <f>'Прейскурант для гр.РБ'!B14</f>
        <v>Забор крови из вены</v>
      </c>
      <c r="C37" s="151"/>
      <c r="D37" s="152"/>
      <c r="E37" s="69">
        <f>'Прейскурант для гр.РБ'!G14</f>
        <v>2.541932</v>
      </c>
      <c r="F37" s="56"/>
    </row>
    <row r="38" spans="1:6" ht="15" customHeight="1">
      <c r="A38" s="54"/>
      <c r="B38" s="55" t="s">
        <v>61</v>
      </c>
      <c r="C38" s="55" t="s">
        <v>5</v>
      </c>
      <c r="D38" s="55">
        <v>20.64</v>
      </c>
      <c r="E38" s="90"/>
      <c r="F38" s="56">
        <f>'Прейскурант для гр.РБ'!G25</f>
        <v>19.271932</v>
      </c>
    </row>
    <row r="39" spans="1:6" ht="15" customHeight="1">
      <c r="A39" s="54"/>
      <c r="B39" s="55" t="s">
        <v>62</v>
      </c>
      <c r="C39" s="55" t="s">
        <v>5</v>
      </c>
      <c r="D39" s="55">
        <v>21.33</v>
      </c>
      <c r="E39" s="90"/>
      <c r="F39" s="56">
        <f>'Прейскурант для гр.РБ'!G24</f>
        <v>19.271932</v>
      </c>
    </row>
    <row r="40" spans="1:6" ht="15" customHeight="1">
      <c r="A40" s="54"/>
      <c r="B40" s="55" t="s">
        <v>63</v>
      </c>
      <c r="C40" s="55" t="s">
        <v>5</v>
      </c>
      <c r="D40" s="55">
        <v>20.8</v>
      </c>
      <c r="E40" s="90"/>
      <c r="F40" s="55"/>
    </row>
    <row r="41" spans="1:6" ht="15" customHeight="1">
      <c r="A41" s="54"/>
      <c r="B41" s="55" t="s">
        <v>190</v>
      </c>
      <c r="C41" s="55" t="s">
        <v>5</v>
      </c>
      <c r="D41" s="56">
        <v>20.83</v>
      </c>
      <c r="E41" s="90"/>
      <c r="F41" s="55"/>
    </row>
    <row r="42" spans="1:6" ht="15" customHeight="1">
      <c r="A42" s="54"/>
      <c r="B42" s="55" t="s">
        <v>258</v>
      </c>
      <c r="C42" s="55" t="s">
        <v>5</v>
      </c>
      <c r="D42" s="55">
        <v>21.63</v>
      </c>
      <c r="E42" s="90"/>
      <c r="F42" s="55"/>
    </row>
    <row r="43" spans="1:6" ht="15" customHeight="1">
      <c r="A43" s="54" t="s">
        <v>17</v>
      </c>
      <c r="B43" s="99" t="s">
        <v>64</v>
      </c>
      <c r="C43" s="147"/>
      <c r="D43" s="147"/>
      <c r="E43" s="147"/>
      <c r="F43" s="147"/>
    </row>
    <row r="44" spans="1:6" ht="15" customHeight="1">
      <c r="A44" s="54"/>
      <c r="B44" s="55" t="s">
        <v>156</v>
      </c>
      <c r="C44" s="55" t="s">
        <v>5</v>
      </c>
      <c r="D44" s="56">
        <v>17.74</v>
      </c>
      <c r="E44" s="90"/>
      <c r="F44" s="55"/>
    </row>
    <row r="45" spans="1:6" ht="15" customHeight="1">
      <c r="A45" s="54"/>
      <c r="B45" s="55" t="s">
        <v>157</v>
      </c>
      <c r="C45" s="55" t="s">
        <v>5</v>
      </c>
      <c r="D45" s="55">
        <v>23.95</v>
      </c>
      <c r="E45" s="90"/>
      <c r="F45" s="55"/>
    </row>
    <row r="46" spans="1:6" ht="15" customHeight="1">
      <c r="A46" s="54"/>
      <c r="B46" s="55" t="s">
        <v>135</v>
      </c>
      <c r="C46" s="55" t="s">
        <v>5</v>
      </c>
      <c r="D46" s="55">
        <v>25.98</v>
      </c>
      <c r="E46" s="90"/>
      <c r="F46" s="55"/>
    </row>
    <row r="47" spans="1:6" ht="16.5" customHeight="1">
      <c r="A47" s="64"/>
      <c r="B47" s="53"/>
      <c r="C47" s="53"/>
      <c r="D47" s="53"/>
      <c r="E47" s="53"/>
      <c r="F47" s="53"/>
    </row>
    <row r="48" spans="1:6" ht="15">
      <c r="A48" s="64"/>
      <c r="B48" s="53"/>
      <c r="C48" s="53"/>
      <c r="D48" s="53"/>
      <c r="E48" s="53"/>
      <c r="F48" s="53"/>
    </row>
  </sheetData>
  <sheetProtection/>
  <mergeCells count="10">
    <mergeCell ref="B43:F43"/>
    <mergeCell ref="A1:F1"/>
    <mergeCell ref="A2:F2"/>
    <mergeCell ref="A3:A4"/>
    <mergeCell ref="C3:C4"/>
    <mergeCell ref="B6:E6"/>
    <mergeCell ref="D3:E3"/>
    <mergeCell ref="F3:F4"/>
    <mergeCell ref="B3:B4"/>
    <mergeCell ref="B37:D37"/>
  </mergeCells>
  <printOptions/>
  <pageMargins left="0" right="0" top="0" bottom="0" header="0" footer="0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G29"/>
  <sheetViews>
    <sheetView tabSelected="1" zoomScalePageLayoutView="0" workbookViewId="0" topLeftCell="A1">
      <selection activeCell="B33" sqref="B33"/>
    </sheetView>
  </sheetViews>
  <sheetFormatPr defaultColWidth="9.140625" defaultRowHeight="15"/>
  <cols>
    <col min="1" max="1" width="5.7109375" style="48" customWidth="1"/>
    <col min="2" max="2" width="70.28125" style="48" customWidth="1"/>
    <col min="3" max="3" width="16.7109375" style="48" customWidth="1"/>
    <col min="4" max="4" width="11.8515625" style="48" hidden="1" customWidth="1"/>
    <col min="5" max="5" width="10.7109375" style="48" hidden="1" customWidth="1"/>
    <col min="6" max="6" width="12.28125" style="48" hidden="1" customWidth="1"/>
    <col min="7" max="7" width="15.7109375" style="48" customWidth="1"/>
    <col min="8" max="9" width="9.140625" style="48" customWidth="1"/>
  </cols>
  <sheetData>
    <row r="1" spans="1:7" ht="15.75">
      <c r="A1" s="1"/>
      <c r="B1" s="1"/>
      <c r="C1" s="1"/>
      <c r="D1" s="1"/>
      <c r="E1" s="154"/>
      <c r="F1" s="154"/>
      <c r="G1" s="154"/>
    </row>
    <row r="2" spans="1:7" ht="15.75">
      <c r="A2" s="1"/>
      <c r="B2" s="1"/>
      <c r="C2" s="1"/>
      <c r="D2" s="1"/>
      <c r="E2" s="155"/>
      <c r="F2" s="155"/>
      <c r="G2" s="155"/>
    </row>
    <row r="3" spans="1:7" ht="15.75">
      <c r="A3" s="1"/>
      <c r="B3" s="1"/>
      <c r="C3" s="1"/>
      <c r="D3" s="1"/>
      <c r="E3" s="155"/>
      <c r="F3" s="155"/>
      <c r="G3" s="155"/>
    </row>
    <row r="4" spans="1:7" ht="15.75">
      <c r="A4" s="1"/>
      <c r="B4" s="1"/>
      <c r="C4" s="1"/>
      <c r="D4" s="1"/>
      <c r="E4" s="155"/>
      <c r="F4" s="155"/>
      <c r="G4" s="155"/>
    </row>
    <row r="5" spans="1:7" ht="15.75" customHeight="1">
      <c r="A5" s="156" t="s">
        <v>173</v>
      </c>
      <c r="B5" s="156"/>
      <c r="C5" s="156"/>
      <c r="D5" s="156"/>
      <c r="E5" s="156"/>
      <c r="F5" s="156"/>
      <c r="G5" s="156"/>
    </row>
    <row r="6" spans="1:7" ht="33" customHeight="1">
      <c r="A6" s="157" t="s">
        <v>192</v>
      </c>
      <c r="B6" s="157"/>
      <c r="C6" s="157"/>
      <c r="D6" s="157"/>
      <c r="E6" s="157"/>
      <c r="F6" s="157"/>
      <c r="G6" s="157"/>
    </row>
    <row r="7" spans="1:7" ht="66" customHeight="1">
      <c r="A7" s="2" t="s">
        <v>0</v>
      </c>
      <c r="B7" s="2" t="s">
        <v>72</v>
      </c>
      <c r="C7" s="2" t="s">
        <v>2</v>
      </c>
      <c r="D7" s="2" t="s">
        <v>73</v>
      </c>
      <c r="E7" s="2" t="s">
        <v>261</v>
      </c>
      <c r="F7" s="2" t="s">
        <v>74</v>
      </c>
      <c r="G7" s="2" t="s">
        <v>184</v>
      </c>
    </row>
    <row r="8" spans="1:7" ht="15.75">
      <c r="A8" s="42">
        <v>1</v>
      </c>
      <c r="B8" s="42" t="s">
        <v>174</v>
      </c>
      <c r="C8" s="42" t="s">
        <v>5</v>
      </c>
      <c r="D8" s="44">
        <v>1.59</v>
      </c>
      <c r="E8" s="44">
        <f>D8*5%+D8</f>
        <v>1.6695000000000002</v>
      </c>
      <c r="F8" s="44">
        <f>'Прейскурант для гр.РБ'!F8</f>
        <v>1.269062</v>
      </c>
      <c r="G8" s="44">
        <f aca="true" t="shared" si="0" ref="G8:G22">E8+F8</f>
        <v>2.938562</v>
      </c>
    </row>
    <row r="9" spans="1:7" ht="18.75" customHeight="1">
      <c r="A9" s="42">
        <v>2</v>
      </c>
      <c r="B9" s="41" t="s">
        <v>50</v>
      </c>
      <c r="C9" s="41" t="s">
        <v>5</v>
      </c>
      <c r="D9" s="45">
        <v>2.4</v>
      </c>
      <c r="E9" s="44">
        <f aca="true" t="shared" si="1" ref="E9:E22">D9*5%+D9</f>
        <v>2.52</v>
      </c>
      <c r="F9" s="44">
        <f>'Прейскурант для гр.РБ'!F9</f>
        <v>1.2792739999999998</v>
      </c>
      <c r="G9" s="44">
        <f t="shared" si="0"/>
        <v>3.7992739999999996</v>
      </c>
    </row>
    <row r="10" spans="1:7" ht="15.75">
      <c r="A10" s="42">
        <v>3</v>
      </c>
      <c r="B10" s="41" t="s">
        <v>31</v>
      </c>
      <c r="C10" s="41" t="s">
        <v>5</v>
      </c>
      <c r="D10" s="45">
        <v>3.65</v>
      </c>
      <c r="E10" s="44">
        <f t="shared" si="1"/>
        <v>3.8325</v>
      </c>
      <c r="F10" s="44">
        <f>'Прейскурант для гр.РБ'!F10</f>
        <v>0.5305219999999999</v>
      </c>
      <c r="G10" s="44">
        <f t="shared" si="0"/>
        <v>4.363022</v>
      </c>
    </row>
    <row r="11" spans="1:7" ht="15.75">
      <c r="A11" s="42">
        <v>4</v>
      </c>
      <c r="B11" s="41" t="s">
        <v>38</v>
      </c>
      <c r="C11" s="41" t="s">
        <v>5</v>
      </c>
      <c r="D11" s="45">
        <v>3.65</v>
      </c>
      <c r="E11" s="44">
        <f t="shared" si="1"/>
        <v>3.8325</v>
      </c>
      <c r="F11" s="44">
        <f>'Прейскурант для гр.РБ'!F11</f>
        <v>0.46172199999999997</v>
      </c>
      <c r="G11" s="44">
        <f t="shared" si="0"/>
        <v>4.2942219999999995</v>
      </c>
    </row>
    <row r="12" spans="1:7" ht="15.75">
      <c r="A12" s="42">
        <v>5</v>
      </c>
      <c r="B12" s="41" t="s">
        <v>40</v>
      </c>
      <c r="C12" s="41" t="s">
        <v>5</v>
      </c>
      <c r="D12" s="45">
        <v>2.8</v>
      </c>
      <c r="E12" s="44">
        <f t="shared" si="1"/>
        <v>2.94</v>
      </c>
      <c r="F12" s="44">
        <f>'Прейскурант для гр.РБ'!F12</f>
        <v>0.268354</v>
      </c>
      <c r="G12" s="44">
        <f t="shared" si="0"/>
        <v>3.208354</v>
      </c>
    </row>
    <row r="13" spans="1:7" ht="15.75">
      <c r="A13" s="42">
        <v>6</v>
      </c>
      <c r="B13" s="41" t="s">
        <v>42</v>
      </c>
      <c r="C13" s="41" t="s">
        <v>5</v>
      </c>
      <c r="D13" s="45">
        <v>4.88</v>
      </c>
      <c r="E13" s="44">
        <f t="shared" si="1"/>
        <v>5.124</v>
      </c>
      <c r="F13" s="44">
        <f>'Прейскурант для гр.РБ'!F13</f>
        <v>0.712592</v>
      </c>
      <c r="G13" s="44">
        <f t="shared" si="0"/>
        <v>5.836592</v>
      </c>
    </row>
    <row r="14" spans="1:7" ht="15.75">
      <c r="A14" s="42">
        <v>7</v>
      </c>
      <c r="B14" s="41" t="s">
        <v>52</v>
      </c>
      <c r="C14" s="41" t="s">
        <v>5</v>
      </c>
      <c r="D14" s="45">
        <v>3.65</v>
      </c>
      <c r="E14" s="44">
        <f t="shared" si="1"/>
        <v>3.8325</v>
      </c>
      <c r="F14" s="44">
        <f>'Прейскурант для гр.РБ'!F14</f>
        <v>1.721932</v>
      </c>
      <c r="G14" s="44">
        <f t="shared" si="0"/>
        <v>5.554432</v>
      </c>
    </row>
    <row r="15" spans="1:7" ht="15.75">
      <c r="A15" s="42">
        <v>8</v>
      </c>
      <c r="B15" s="41" t="s">
        <v>132</v>
      </c>
      <c r="C15" s="41" t="s">
        <v>5</v>
      </c>
      <c r="D15" s="45">
        <v>7.05</v>
      </c>
      <c r="E15" s="44">
        <f t="shared" si="1"/>
        <v>7.4025</v>
      </c>
      <c r="F15" s="44">
        <f>'Прейскурант для гр.РБ'!F15</f>
        <v>1.8266420000000003</v>
      </c>
      <c r="G15" s="44">
        <f t="shared" si="0"/>
        <v>9.229142</v>
      </c>
    </row>
    <row r="16" spans="1:7" ht="17.25" customHeight="1">
      <c r="A16" s="42">
        <v>9</v>
      </c>
      <c r="B16" s="42" t="s">
        <v>125</v>
      </c>
      <c r="C16" s="42" t="s">
        <v>9</v>
      </c>
      <c r="D16" s="44">
        <v>5.24</v>
      </c>
      <c r="E16" s="44">
        <f t="shared" si="1"/>
        <v>5.502000000000001</v>
      </c>
      <c r="F16" s="44">
        <f>'Прейскурант для гр.РБ'!F16</f>
        <v>0.1425</v>
      </c>
      <c r="G16" s="44">
        <f t="shared" si="0"/>
        <v>5.644500000000001</v>
      </c>
    </row>
    <row r="17" spans="1:7" ht="17.25" customHeight="1">
      <c r="A17" s="42">
        <v>10</v>
      </c>
      <c r="B17" s="42" t="s">
        <v>126</v>
      </c>
      <c r="C17" s="42" t="s">
        <v>5</v>
      </c>
      <c r="D17" s="44">
        <v>5.24</v>
      </c>
      <c r="E17" s="44">
        <f t="shared" si="1"/>
        <v>5.502000000000001</v>
      </c>
      <c r="F17" s="44">
        <f>'Прейскурант для гр.РБ'!F17</f>
        <v>0</v>
      </c>
      <c r="G17" s="44">
        <f t="shared" si="0"/>
        <v>5.502000000000001</v>
      </c>
    </row>
    <row r="18" spans="1:7" ht="15.75">
      <c r="A18" s="42">
        <v>11</v>
      </c>
      <c r="B18" s="42" t="s">
        <v>127</v>
      </c>
      <c r="C18" s="42" t="s">
        <v>5</v>
      </c>
      <c r="D18" s="44">
        <v>3.9</v>
      </c>
      <c r="E18" s="44">
        <f t="shared" si="1"/>
        <v>4.095</v>
      </c>
      <c r="F18" s="44">
        <f>'Прейскурант для гр.РБ'!F18</f>
        <v>0.3538300000000001</v>
      </c>
      <c r="G18" s="44">
        <f t="shared" si="0"/>
        <v>4.44883</v>
      </c>
    </row>
    <row r="19" spans="1:7" ht="15.75">
      <c r="A19" s="42">
        <v>12</v>
      </c>
      <c r="B19" s="42" t="s">
        <v>169</v>
      </c>
      <c r="C19" s="42" t="s">
        <v>5</v>
      </c>
      <c r="D19" s="44">
        <v>4.92</v>
      </c>
      <c r="E19" s="44">
        <f t="shared" si="1"/>
        <v>5.166</v>
      </c>
      <c r="F19" s="44">
        <f>'Прейскурант для гр.РБ'!F19</f>
        <v>1.26206</v>
      </c>
      <c r="G19" s="44">
        <f t="shared" si="0"/>
        <v>6.42806</v>
      </c>
    </row>
    <row r="20" spans="1:7" ht="31.5">
      <c r="A20" s="42">
        <v>13</v>
      </c>
      <c r="B20" s="42" t="s">
        <v>149</v>
      </c>
      <c r="C20" s="42" t="s">
        <v>5</v>
      </c>
      <c r="D20" s="44">
        <v>2.4</v>
      </c>
      <c r="E20" s="44">
        <f t="shared" si="1"/>
        <v>2.52</v>
      </c>
      <c r="F20" s="44">
        <f>'Прейскурант для гр.РБ'!F20</f>
        <v>2.205921</v>
      </c>
      <c r="G20" s="44">
        <f t="shared" si="0"/>
        <v>4.725921</v>
      </c>
    </row>
    <row r="21" spans="1:7" ht="15.75">
      <c r="A21" s="42">
        <v>14</v>
      </c>
      <c r="B21" s="42" t="s">
        <v>160</v>
      </c>
      <c r="C21" s="42" t="s">
        <v>5</v>
      </c>
      <c r="D21" s="44">
        <v>1.59</v>
      </c>
      <c r="E21" s="44">
        <f t="shared" si="1"/>
        <v>1.6695000000000002</v>
      </c>
      <c r="F21" s="44">
        <f>'Прейскурант для гр.РБ'!F21</f>
        <v>15.642962</v>
      </c>
      <c r="G21" s="44">
        <f t="shared" si="0"/>
        <v>17.312462</v>
      </c>
    </row>
    <row r="22" spans="1:7" ht="36.75" customHeight="1">
      <c r="A22" s="42">
        <v>15</v>
      </c>
      <c r="B22" s="42" t="s">
        <v>162</v>
      </c>
      <c r="C22" s="42" t="s">
        <v>5</v>
      </c>
      <c r="D22" s="44">
        <v>8.18</v>
      </c>
      <c r="E22" s="44">
        <f t="shared" si="1"/>
        <v>8.589</v>
      </c>
      <c r="F22" s="44">
        <f>'Прейскурант для гр.РБ'!F22</f>
        <v>1.2171699999999999</v>
      </c>
      <c r="G22" s="44">
        <f t="shared" si="0"/>
        <v>9.80617</v>
      </c>
    </row>
    <row r="23" spans="1:7" ht="15" customHeight="1">
      <c r="A23" s="42">
        <v>16</v>
      </c>
      <c r="B23" s="158" t="s">
        <v>60</v>
      </c>
      <c r="C23" s="159"/>
      <c r="D23" s="159"/>
      <c r="E23" s="159"/>
      <c r="F23" s="159"/>
      <c r="G23" s="160"/>
    </row>
    <row r="24" spans="1:7" ht="15.75" customHeight="1">
      <c r="A24" s="42" t="s">
        <v>219</v>
      </c>
      <c r="B24" s="42" t="s">
        <v>221</v>
      </c>
      <c r="C24" s="42" t="s">
        <v>5</v>
      </c>
      <c r="D24" s="44">
        <v>3.98</v>
      </c>
      <c r="E24" s="44">
        <f>D24*5%+D24</f>
        <v>4.179</v>
      </c>
      <c r="F24" s="44">
        <f>'Мед-ты РБ'!F249</f>
        <v>18.451932</v>
      </c>
      <c r="G24" s="44">
        <f>E24+F24</f>
        <v>22.630932</v>
      </c>
    </row>
    <row r="25" spans="1:7" ht="15.75">
      <c r="A25" s="42" t="s">
        <v>220</v>
      </c>
      <c r="B25" s="42" t="s">
        <v>222</v>
      </c>
      <c r="C25" s="42" t="s">
        <v>5</v>
      </c>
      <c r="D25" s="44">
        <v>3.98</v>
      </c>
      <c r="E25" s="44">
        <f>D25*5%+D25</f>
        <v>4.179</v>
      </c>
      <c r="F25" s="44">
        <f>'Мед-ты РБ'!F265</f>
        <v>18.451932</v>
      </c>
      <c r="G25" s="44">
        <f>E25+F25</f>
        <v>22.630932</v>
      </c>
    </row>
    <row r="26" spans="1:7" ht="49.5" customHeight="1">
      <c r="A26" s="42">
        <v>17</v>
      </c>
      <c r="B26" s="42" t="str">
        <f>'Прейскурант для гр.РБ'!B26</f>
        <v>Определение протромбинового (тромбопластинового) времени с тромбопластин-кальциевой смесью с автоматическим выражением в виде МНО</v>
      </c>
      <c r="C26" s="42" t="s">
        <v>5</v>
      </c>
      <c r="D26" s="42">
        <v>8.38</v>
      </c>
      <c r="E26" s="44">
        <f>D26*5%+D26</f>
        <v>8.799000000000001</v>
      </c>
      <c r="F26" s="44">
        <f>'Мед-ты РБ'!F287</f>
        <v>5.199924</v>
      </c>
      <c r="G26" s="44">
        <f>E26+F26</f>
        <v>13.998924000000002</v>
      </c>
    </row>
    <row r="27" spans="1:7" ht="20.25" customHeight="1">
      <c r="A27" s="42">
        <v>18</v>
      </c>
      <c r="B27" s="42" t="str">
        <f>'Прейскурант для гр.РБ'!B27</f>
        <v>Экспресс тестирвоание на инфекцию COVID-19 (взрослые)</v>
      </c>
      <c r="C27" s="42" t="s">
        <v>5</v>
      </c>
      <c r="D27" s="42">
        <v>15.08</v>
      </c>
      <c r="E27" s="44">
        <f>D27*5%+D27</f>
        <v>15.834</v>
      </c>
      <c r="F27" s="44">
        <f>'Прейскурант для гр.РБ'!F27</f>
        <v>10.51586</v>
      </c>
      <c r="G27" s="44">
        <f>E27+F27</f>
        <v>26.34986</v>
      </c>
    </row>
    <row r="28" spans="1:7" ht="20.25" customHeight="1">
      <c r="A28" s="78"/>
      <c r="B28" s="78"/>
      <c r="C28" s="78"/>
      <c r="D28" s="78"/>
      <c r="E28" s="79"/>
      <c r="F28" s="79"/>
      <c r="G28" s="79"/>
    </row>
    <row r="29" spans="1:7" ht="15.75">
      <c r="A29" s="153"/>
      <c r="B29" s="153"/>
      <c r="C29" s="153"/>
      <c r="D29" s="153"/>
      <c r="E29" s="153"/>
      <c r="F29" s="153"/>
      <c r="G29" s="153"/>
    </row>
  </sheetData>
  <sheetProtection/>
  <mergeCells count="8">
    <mergeCell ref="A29:G29"/>
    <mergeCell ref="E1:G1"/>
    <mergeCell ref="E2:G2"/>
    <mergeCell ref="E3:G3"/>
    <mergeCell ref="E4:G4"/>
    <mergeCell ref="A5:G5"/>
    <mergeCell ref="A6:G6"/>
    <mergeCell ref="B23:G23"/>
  </mergeCells>
  <printOptions/>
  <pageMargins left="0" right="0" top="0" bottom="0" header="0" footer="0"/>
  <pageSetup fitToWidth="0" fitToHeight="1" horizontalDpi="300" verticalDpi="300" orientation="landscape" paperSize="9" scale="95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04">
      <selection activeCell="F219" sqref="F219"/>
    </sheetView>
  </sheetViews>
  <sheetFormatPr defaultColWidth="9.140625" defaultRowHeight="15"/>
  <cols>
    <col min="1" max="1" width="5.7109375" style="48" customWidth="1"/>
    <col min="2" max="2" width="45.7109375" style="48" customWidth="1"/>
    <col min="3" max="7" width="10.7109375" style="48" customWidth="1"/>
  </cols>
  <sheetData>
    <row r="1" spans="1:6" ht="15">
      <c r="A1" s="114" t="s">
        <v>183</v>
      </c>
      <c r="B1" s="114"/>
      <c r="C1" s="114"/>
      <c r="D1" s="114"/>
      <c r="E1" s="114"/>
      <c r="F1" s="114"/>
    </row>
    <row r="2" spans="1:6" ht="22.5">
      <c r="A2" s="2" t="s">
        <v>0</v>
      </c>
      <c r="B2" s="2" t="s">
        <v>72</v>
      </c>
      <c r="C2" s="2" t="s">
        <v>77</v>
      </c>
      <c r="D2" s="2" t="s">
        <v>79</v>
      </c>
      <c r="E2" s="3" t="s">
        <v>78</v>
      </c>
      <c r="F2" s="4" t="s">
        <v>80</v>
      </c>
    </row>
    <row r="3" spans="1:6" ht="15">
      <c r="A3" s="11" t="s">
        <v>15</v>
      </c>
      <c r="B3" s="104" t="s">
        <v>174</v>
      </c>
      <c r="C3" s="104"/>
      <c r="D3" s="104"/>
      <c r="E3" s="104"/>
      <c r="F3" s="104"/>
    </row>
    <row r="4" spans="1:6" ht="48">
      <c r="A4" s="12" t="s">
        <v>175</v>
      </c>
      <c r="B4" s="13" t="s">
        <v>6</v>
      </c>
      <c r="C4" s="13" t="s">
        <v>7</v>
      </c>
      <c r="D4" s="118">
        <v>0.69</v>
      </c>
      <c r="E4" s="118"/>
      <c r="F4" s="118"/>
    </row>
    <row r="5" spans="1:6" ht="24.75" customHeight="1">
      <c r="A5" s="12" t="s">
        <v>176</v>
      </c>
      <c r="B5" s="13" t="s">
        <v>8</v>
      </c>
      <c r="C5" s="13" t="s">
        <v>9</v>
      </c>
      <c r="D5" s="118">
        <v>0.69</v>
      </c>
      <c r="E5" s="118"/>
      <c r="F5" s="118"/>
    </row>
    <row r="6" spans="1:6" ht="15">
      <c r="A6" s="120"/>
      <c r="B6" s="8" t="s">
        <v>19</v>
      </c>
      <c r="C6" s="8" t="s">
        <v>112</v>
      </c>
      <c r="D6" s="8">
        <v>1</v>
      </c>
      <c r="E6" s="16">
        <f>'Мед-ты РБ'!E6</f>
        <v>0.0218</v>
      </c>
      <c r="F6" s="24">
        <f>D6*E6</f>
        <v>0.0218</v>
      </c>
    </row>
    <row r="7" spans="1:6" ht="15">
      <c r="A7" s="120"/>
      <c r="B7" s="8" t="s">
        <v>32</v>
      </c>
      <c r="C7" s="8" t="s">
        <v>111</v>
      </c>
      <c r="D7" s="8">
        <v>1</v>
      </c>
      <c r="E7" s="16">
        <f>'Мед-ты РБ'!E7</f>
        <v>0.01148</v>
      </c>
      <c r="F7" s="24">
        <f aca="true" t="shared" si="0" ref="F7:F17">D7*E7</f>
        <v>0.01148</v>
      </c>
    </row>
    <row r="8" spans="1:6" ht="15">
      <c r="A8" s="120"/>
      <c r="B8" s="8" t="s">
        <v>21</v>
      </c>
      <c r="C8" s="8" t="s">
        <v>114</v>
      </c>
      <c r="D8" s="8">
        <v>1</v>
      </c>
      <c r="E8" s="16">
        <f>'Мед-ты РБ'!E8</f>
        <v>0.00809</v>
      </c>
      <c r="F8" s="24">
        <f t="shared" si="0"/>
        <v>0.00809</v>
      </c>
    </row>
    <row r="9" spans="1:6" ht="15">
      <c r="A9" s="120"/>
      <c r="B9" s="8" t="s">
        <v>22</v>
      </c>
      <c r="C9" s="8" t="s">
        <v>115</v>
      </c>
      <c r="D9" s="8">
        <v>1</v>
      </c>
      <c r="E9" s="16">
        <f>'Мед-ты РБ'!E9</f>
        <v>1.18</v>
      </c>
      <c r="F9" s="24">
        <f t="shared" si="0"/>
        <v>1.18</v>
      </c>
    </row>
    <row r="10" spans="1:6" ht="15">
      <c r="A10" s="120"/>
      <c r="B10" s="8" t="s">
        <v>47</v>
      </c>
      <c r="C10" s="8" t="s">
        <v>112</v>
      </c>
      <c r="D10" s="8">
        <v>1</v>
      </c>
      <c r="E10" s="16">
        <f>'Мед-ты РБ'!E10</f>
        <v>0</v>
      </c>
      <c r="F10" s="24">
        <f t="shared" si="0"/>
        <v>0</v>
      </c>
    </row>
    <row r="11" spans="1:6" ht="15">
      <c r="A11" s="120"/>
      <c r="B11" s="8" t="s">
        <v>23</v>
      </c>
      <c r="C11" s="8" t="s">
        <v>112</v>
      </c>
      <c r="D11" s="8">
        <v>3</v>
      </c>
      <c r="E11" s="16">
        <f>'Мед-ты РБ'!E11</f>
        <v>0</v>
      </c>
      <c r="F11" s="24">
        <f t="shared" si="0"/>
        <v>0</v>
      </c>
    </row>
    <row r="12" spans="1:6" ht="15">
      <c r="A12" s="120"/>
      <c r="B12" s="8" t="s">
        <v>24</v>
      </c>
      <c r="C12" s="8" t="s">
        <v>114</v>
      </c>
      <c r="D12" s="8">
        <v>0.4</v>
      </c>
      <c r="E12" s="16">
        <f>'Мед-ты РБ'!E12</f>
        <v>0.01498</v>
      </c>
      <c r="F12" s="24">
        <f t="shared" si="0"/>
        <v>0.005992000000000001</v>
      </c>
    </row>
    <row r="13" spans="1:6" ht="15">
      <c r="A13" s="120"/>
      <c r="B13" s="8" t="s">
        <v>25</v>
      </c>
      <c r="C13" s="8" t="s">
        <v>112</v>
      </c>
      <c r="D13" s="8">
        <v>1</v>
      </c>
      <c r="E13" s="16">
        <f>'Мед-ты РБ'!E13</f>
        <v>0</v>
      </c>
      <c r="F13" s="24">
        <f t="shared" si="0"/>
        <v>0</v>
      </c>
    </row>
    <row r="14" spans="1:6" ht="15">
      <c r="A14" s="120"/>
      <c r="B14" s="8" t="s">
        <v>26</v>
      </c>
      <c r="C14" s="8" t="s">
        <v>114</v>
      </c>
      <c r="D14" s="8">
        <v>10</v>
      </c>
      <c r="E14" s="16">
        <f>'Мед-ты РБ'!E14</f>
        <v>0.00317</v>
      </c>
      <c r="F14" s="24">
        <f t="shared" si="0"/>
        <v>0.0317</v>
      </c>
    </row>
    <row r="15" spans="1:6" ht="15">
      <c r="A15" s="120"/>
      <c r="B15" s="8" t="s">
        <v>48</v>
      </c>
      <c r="C15" s="8" t="s">
        <v>114</v>
      </c>
      <c r="D15" s="8">
        <v>0.4</v>
      </c>
      <c r="E15" s="16">
        <f>'Мед-ты РБ'!E15</f>
        <v>0</v>
      </c>
      <c r="F15" s="24">
        <f t="shared" si="0"/>
        <v>0</v>
      </c>
    </row>
    <row r="16" spans="1:6" ht="15">
      <c r="A16" s="120"/>
      <c r="B16" s="8" t="s">
        <v>49</v>
      </c>
      <c r="C16" s="8" t="s">
        <v>114</v>
      </c>
      <c r="D16" s="8">
        <v>0.5</v>
      </c>
      <c r="E16" s="16">
        <f>'Мед-ты РБ'!E16</f>
        <v>0</v>
      </c>
      <c r="F16" s="24">
        <f t="shared" si="0"/>
        <v>0</v>
      </c>
    </row>
    <row r="17" spans="1:6" ht="15">
      <c r="A17" s="120"/>
      <c r="B17" s="8" t="s">
        <v>30</v>
      </c>
      <c r="C17" s="8" t="s">
        <v>111</v>
      </c>
      <c r="D17" s="8">
        <v>1</v>
      </c>
      <c r="E17" s="16">
        <f>'Мед-ты РБ'!E17</f>
        <v>0.01</v>
      </c>
      <c r="F17" s="24">
        <f t="shared" si="0"/>
        <v>0.01</v>
      </c>
    </row>
    <row r="18" spans="1:6" ht="15">
      <c r="A18" s="120"/>
      <c r="B18" s="104" t="s">
        <v>88</v>
      </c>
      <c r="C18" s="104"/>
      <c r="D18" s="104"/>
      <c r="E18" s="104"/>
      <c r="F18" s="38">
        <f>D4+D5</f>
        <v>1.38</v>
      </c>
    </row>
    <row r="19" spans="1:6" ht="15">
      <c r="A19" s="120"/>
      <c r="B19" s="104" t="s">
        <v>89</v>
      </c>
      <c r="C19" s="104"/>
      <c r="D19" s="104"/>
      <c r="E19" s="104"/>
      <c r="F19" s="38">
        <f>SUM(F6:F17)</f>
        <v>1.269062</v>
      </c>
    </row>
    <row r="20" spans="1:6" ht="15">
      <c r="A20" s="11">
        <v>2</v>
      </c>
      <c r="B20" s="104" t="s">
        <v>18</v>
      </c>
      <c r="C20" s="104"/>
      <c r="D20" s="104"/>
      <c r="E20" s="104"/>
      <c r="F20" s="104"/>
    </row>
    <row r="21" spans="1:6" ht="48">
      <c r="A21" s="8" t="s">
        <v>16</v>
      </c>
      <c r="B21" s="13" t="s">
        <v>6</v>
      </c>
      <c r="C21" s="13" t="s">
        <v>7</v>
      </c>
      <c r="D21" s="117">
        <f>D4</f>
        <v>0.69</v>
      </c>
      <c r="E21" s="117"/>
      <c r="F21" s="117"/>
    </row>
    <row r="22" spans="1:6" ht="36">
      <c r="A22" s="120" t="s">
        <v>76</v>
      </c>
      <c r="B22" s="13" t="s">
        <v>10</v>
      </c>
      <c r="C22" s="13" t="s">
        <v>9</v>
      </c>
      <c r="D22" s="118">
        <v>1.38</v>
      </c>
      <c r="E22" s="118"/>
      <c r="F22" s="118"/>
    </row>
    <row r="23" spans="1:6" ht="15">
      <c r="A23" s="120"/>
      <c r="B23" s="8" t="s">
        <v>19</v>
      </c>
      <c r="C23" s="8" t="s">
        <v>112</v>
      </c>
      <c r="D23" s="8">
        <v>1</v>
      </c>
      <c r="E23" s="16">
        <f>'Мед-ты РБ'!E23</f>
        <v>0.0218</v>
      </c>
      <c r="F23" s="24">
        <f>D23*E23</f>
        <v>0.0218</v>
      </c>
    </row>
    <row r="24" spans="1:6" ht="15">
      <c r="A24" s="120"/>
      <c r="B24" s="8" t="s">
        <v>32</v>
      </c>
      <c r="C24" s="8" t="s">
        <v>111</v>
      </c>
      <c r="D24" s="8">
        <v>1</v>
      </c>
      <c r="E24" s="16">
        <f>'Мед-ты РБ'!E24</f>
        <v>0.01148</v>
      </c>
      <c r="F24" s="24">
        <f aca="true" t="shared" si="1" ref="F24:F37">D24*E24</f>
        <v>0.01148</v>
      </c>
    </row>
    <row r="25" spans="1:6" ht="15">
      <c r="A25" s="120"/>
      <c r="B25" s="8" t="s">
        <v>21</v>
      </c>
      <c r="C25" s="8" t="s">
        <v>114</v>
      </c>
      <c r="D25" s="8">
        <v>1</v>
      </c>
      <c r="E25" s="16">
        <f>'Мед-ты РБ'!E25</f>
        <v>0.00809</v>
      </c>
      <c r="F25" s="24">
        <f t="shared" si="1"/>
        <v>0.00809</v>
      </c>
    </row>
    <row r="26" spans="1:6" ht="15">
      <c r="A26" s="120"/>
      <c r="B26" s="8" t="s">
        <v>22</v>
      </c>
      <c r="C26" s="8" t="s">
        <v>115</v>
      </c>
      <c r="D26" s="8">
        <v>1</v>
      </c>
      <c r="E26" s="16">
        <f>'Мед-ты РБ'!E26</f>
        <v>1.18</v>
      </c>
      <c r="F26" s="24">
        <f t="shared" si="1"/>
        <v>1.18</v>
      </c>
    </row>
    <row r="27" spans="1:6" ht="15">
      <c r="A27" s="120"/>
      <c r="B27" s="8" t="s">
        <v>47</v>
      </c>
      <c r="C27" s="8" t="s">
        <v>112</v>
      </c>
      <c r="D27" s="8">
        <v>1</v>
      </c>
      <c r="E27" s="16">
        <f>'Мед-ты РБ'!E27</f>
        <v>0</v>
      </c>
      <c r="F27" s="24">
        <f t="shared" si="1"/>
        <v>0</v>
      </c>
    </row>
    <row r="28" spans="1:6" ht="15">
      <c r="A28" s="120"/>
      <c r="B28" s="8" t="s">
        <v>23</v>
      </c>
      <c r="C28" s="8" t="s">
        <v>112</v>
      </c>
      <c r="D28" s="8">
        <v>3</v>
      </c>
      <c r="E28" s="16">
        <f>'Мед-ты РБ'!E28</f>
        <v>0</v>
      </c>
      <c r="F28" s="24">
        <f t="shared" si="1"/>
        <v>0</v>
      </c>
    </row>
    <row r="29" spans="1:6" ht="15">
      <c r="A29" s="120"/>
      <c r="B29" s="8" t="s">
        <v>24</v>
      </c>
      <c r="C29" s="8" t="s">
        <v>114</v>
      </c>
      <c r="D29" s="8">
        <v>0.4</v>
      </c>
      <c r="E29" s="16">
        <f>'Мед-ты РБ'!E29</f>
        <v>0.01498</v>
      </c>
      <c r="F29" s="24">
        <f t="shared" si="1"/>
        <v>0.005992000000000001</v>
      </c>
    </row>
    <row r="30" spans="1:6" ht="15">
      <c r="A30" s="120"/>
      <c r="B30" s="8" t="s">
        <v>25</v>
      </c>
      <c r="C30" s="8" t="s">
        <v>112</v>
      </c>
      <c r="D30" s="8">
        <v>1</v>
      </c>
      <c r="E30" s="16">
        <f>'Мед-ты РБ'!E30</f>
        <v>0</v>
      </c>
      <c r="F30" s="24">
        <f t="shared" si="1"/>
        <v>0</v>
      </c>
    </row>
    <row r="31" spans="1:6" ht="15">
      <c r="A31" s="120"/>
      <c r="B31" s="8" t="s">
        <v>26</v>
      </c>
      <c r="C31" s="8" t="s">
        <v>114</v>
      </c>
      <c r="D31" s="8">
        <v>10</v>
      </c>
      <c r="E31" s="16">
        <f>'Мед-ты РБ'!E31</f>
        <v>0.00317</v>
      </c>
      <c r="F31" s="24">
        <f t="shared" si="1"/>
        <v>0.0317</v>
      </c>
    </row>
    <row r="32" spans="1:6" ht="15">
      <c r="A32" s="120"/>
      <c r="B32" s="8" t="s">
        <v>48</v>
      </c>
      <c r="C32" s="8" t="s">
        <v>114</v>
      </c>
      <c r="D32" s="8">
        <v>0.4</v>
      </c>
      <c r="E32" s="16">
        <f>'Мед-ты РБ'!E32</f>
        <v>0</v>
      </c>
      <c r="F32" s="24">
        <f t="shared" si="1"/>
        <v>0</v>
      </c>
    </row>
    <row r="33" spans="1:6" ht="15">
      <c r="A33" s="120"/>
      <c r="B33" s="8" t="s">
        <v>49</v>
      </c>
      <c r="C33" s="8" t="s">
        <v>114</v>
      </c>
      <c r="D33" s="8">
        <v>0.5</v>
      </c>
      <c r="E33" s="16">
        <f>'Мед-ты РБ'!E33</f>
        <v>0</v>
      </c>
      <c r="F33" s="24">
        <f t="shared" si="1"/>
        <v>0</v>
      </c>
    </row>
    <row r="34" spans="1:6" ht="15">
      <c r="A34" s="120"/>
      <c r="B34" s="17" t="s">
        <v>165</v>
      </c>
      <c r="C34" s="8" t="s">
        <v>114</v>
      </c>
      <c r="D34" s="8">
        <v>1</v>
      </c>
      <c r="E34" s="16">
        <f>'Мед-ты РБ'!E34</f>
        <v>0.0085</v>
      </c>
      <c r="F34" s="24">
        <f t="shared" si="1"/>
        <v>0.0085</v>
      </c>
    </row>
    <row r="35" spans="1:6" ht="15">
      <c r="A35" s="120"/>
      <c r="B35" s="17" t="s">
        <v>28</v>
      </c>
      <c r="C35" s="8" t="s">
        <v>114</v>
      </c>
      <c r="D35" s="8">
        <v>0.01</v>
      </c>
      <c r="E35" s="16">
        <f>'Мед-ты РБ'!E35</f>
        <v>0.0082</v>
      </c>
      <c r="F35" s="24">
        <f t="shared" si="1"/>
        <v>8.200000000000001E-05</v>
      </c>
    </row>
    <row r="36" spans="1:6" ht="15">
      <c r="A36" s="120"/>
      <c r="B36" s="17" t="s">
        <v>29</v>
      </c>
      <c r="C36" s="8" t="s">
        <v>114</v>
      </c>
      <c r="D36" s="8">
        <v>0.05</v>
      </c>
      <c r="E36" s="16">
        <f>'Мед-ты РБ'!E36</f>
        <v>0.0326</v>
      </c>
      <c r="F36" s="24">
        <f t="shared" si="1"/>
        <v>0.00163</v>
      </c>
    </row>
    <row r="37" spans="1:6" ht="15">
      <c r="A37" s="120"/>
      <c r="B37" s="8" t="str">
        <f>B17</f>
        <v>спирт 96,6</v>
      </c>
      <c r="C37" s="8" t="s">
        <v>111</v>
      </c>
      <c r="D37" s="8">
        <v>1</v>
      </c>
      <c r="E37" s="16">
        <f>'Мед-ты РБ'!E37</f>
        <v>0.01</v>
      </c>
      <c r="F37" s="24">
        <f t="shared" si="1"/>
        <v>0.01</v>
      </c>
    </row>
    <row r="38" spans="1:6" ht="15">
      <c r="A38" s="120"/>
      <c r="B38" s="104" t="s">
        <v>88</v>
      </c>
      <c r="C38" s="104"/>
      <c r="D38" s="104"/>
      <c r="E38" s="104"/>
      <c r="F38" s="38">
        <f>D21+D22</f>
        <v>2.07</v>
      </c>
    </row>
    <row r="39" spans="1:6" ht="15">
      <c r="A39" s="120"/>
      <c r="B39" s="104" t="s">
        <v>89</v>
      </c>
      <c r="C39" s="104"/>
      <c r="D39" s="104"/>
      <c r="E39" s="104"/>
      <c r="F39" s="38">
        <f>F23+F24+F25+F26+F27+F28+F29+F30+F31+F32+F33+F34+F35+F36+F37</f>
        <v>1.2792739999999998</v>
      </c>
    </row>
    <row r="40" spans="1:6" ht="15">
      <c r="A40" s="11">
        <v>3</v>
      </c>
      <c r="B40" s="104" t="s">
        <v>31</v>
      </c>
      <c r="C40" s="104"/>
      <c r="D40" s="104"/>
      <c r="E40" s="104"/>
      <c r="F40" s="104"/>
    </row>
    <row r="41" spans="1:6" ht="48">
      <c r="A41" s="8" t="s">
        <v>16</v>
      </c>
      <c r="B41" s="13" t="s">
        <v>6</v>
      </c>
      <c r="C41" s="13" t="s">
        <v>7</v>
      </c>
      <c r="D41" s="106">
        <f>D21</f>
        <v>0.69</v>
      </c>
      <c r="E41" s="106"/>
      <c r="F41" s="106"/>
    </row>
    <row r="42" spans="1:6" ht="15">
      <c r="A42" s="162" t="s">
        <v>81</v>
      </c>
      <c r="B42" s="8" t="s">
        <v>11</v>
      </c>
      <c r="C42" s="8" t="s">
        <v>9</v>
      </c>
      <c r="D42" s="118">
        <v>1.43</v>
      </c>
      <c r="E42" s="118"/>
      <c r="F42" s="118"/>
    </row>
    <row r="43" spans="1:6" ht="15">
      <c r="A43" s="162"/>
      <c r="B43" s="8" t="s">
        <v>32</v>
      </c>
      <c r="C43" s="8" t="s">
        <v>111</v>
      </c>
      <c r="D43" s="8">
        <v>1</v>
      </c>
      <c r="E43" s="16">
        <f>'Мед-ты РБ'!E43</f>
        <v>0.01148</v>
      </c>
      <c r="F43" s="24">
        <f>D43*E43</f>
        <v>0.01148</v>
      </c>
    </row>
    <row r="44" spans="1:6" ht="15">
      <c r="A44" s="162"/>
      <c r="B44" s="8" t="s">
        <v>33</v>
      </c>
      <c r="C44" s="8" t="s">
        <v>112</v>
      </c>
      <c r="D44" s="8">
        <v>1</v>
      </c>
      <c r="E44" s="16">
        <f>'Мед-ты РБ'!E44</f>
        <v>0</v>
      </c>
      <c r="F44" s="24">
        <f>D44*E44</f>
        <v>0</v>
      </c>
    </row>
    <row r="45" spans="1:6" ht="15">
      <c r="A45" s="162"/>
      <c r="B45" s="8" t="s">
        <v>34</v>
      </c>
      <c r="C45" s="8" t="s">
        <v>113</v>
      </c>
      <c r="D45" s="8">
        <v>1</v>
      </c>
      <c r="E45" s="16">
        <f>'Мед-ты РБ'!E45</f>
        <v>0</v>
      </c>
      <c r="F45" s="24">
        <f>D45*E45</f>
        <v>0</v>
      </c>
    </row>
    <row r="46" spans="1:6" ht="15">
      <c r="A46" s="162"/>
      <c r="B46" s="8" t="s">
        <v>21</v>
      </c>
      <c r="C46" s="8" t="s">
        <v>114</v>
      </c>
      <c r="D46" s="8">
        <v>5</v>
      </c>
      <c r="E46" s="16">
        <f>'Мед-ты РБ'!E46</f>
        <v>0.00809</v>
      </c>
      <c r="F46" s="24">
        <f>D46*E46</f>
        <v>0.04045</v>
      </c>
    </row>
    <row r="47" spans="1:6" ht="15">
      <c r="A47" s="162"/>
      <c r="B47" s="8" t="s">
        <v>35</v>
      </c>
      <c r="C47" s="8" t="s">
        <v>112</v>
      </c>
      <c r="D47" s="8">
        <v>0.16</v>
      </c>
      <c r="E47" s="16">
        <f>'Мед-ты РБ'!E47</f>
        <v>1.18</v>
      </c>
      <c r="F47" s="24">
        <f>D47*E47</f>
        <v>0.1888</v>
      </c>
    </row>
    <row r="48" spans="1:6" ht="24">
      <c r="A48" s="120" t="s">
        <v>82</v>
      </c>
      <c r="B48" s="13" t="s">
        <v>12</v>
      </c>
      <c r="C48" s="13" t="s">
        <v>9</v>
      </c>
      <c r="D48" s="118">
        <v>1.04</v>
      </c>
      <c r="E48" s="118"/>
      <c r="F48" s="118"/>
    </row>
    <row r="49" spans="1:6" ht="15">
      <c r="A49" s="120"/>
      <c r="B49" s="8"/>
      <c r="C49" s="8" t="s">
        <v>112</v>
      </c>
      <c r="D49" s="8">
        <v>2</v>
      </c>
      <c r="E49" s="16">
        <f>'Мед-ты РБ'!E49</f>
        <v>0</v>
      </c>
      <c r="F49" s="24">
        <f>D49*E49</f>
        <v>0</v>
      </c>
    </row>
    <row r="50" spans="1:6" ht="15">
      <c r="A50" s="120"/>
      <c r="B50" s="8" t="s">
        <v>37</v>
      </c>
      <c r="C50" s="8" t="s">
        <v>114</v>
      </c>
      <c r="D50" s="8">
        <v>1</v>
      </c>
      <c r="E50" s="16">
        <f>'Мед-ты РБ'!E50</f>
        <v>0.095</v>
      </c>
      <c r="F50" s="24">
        <f>D50*E50</f>
        <v>0.095</v>
      </c>
    </row>
    <row r="51" spans="1:6" ht="15">
      <c r="A51" s="120"/>
      <c r="B51" s="8" t="s">
        <v>35</v>
      </c>
      <c r="C51" s="8" t="s">
        <v>115</v>
      </c>
      <c r="D51" s="8">
        <v>0.16</v>
      </c>
      <c r="E51" s="16">
        <f>'Мед-ты РБ'!E51</f>
        <v>1.18</v>
      </c>
      <c r="F51" s="24">
        <f>D51*E51</f>
        <v>0.1888</v>
      </c>
    </row>
    <row r="52" spans="1:6" ht="15">
      <c r="A52" s="120"/>
      <c r="B52" s="8" t="s">
        <v>24</v>
      </c>
      <c r="C52" s="8" t="s">
        <v>114</v>
      </c>
      <c r="D52" s="8">
        <v>0.4</v>
      </c>
      <c r="E52" s="16">
        <f>'Мед-ты РБ'!E52</f>
        <v>0.01498</v>
      </c>
      <c r="F52" s="24">
        <f>D52*E52</f>
        <v>0.005992000000000001</v>
      </c>
    </row>
    <row r="53" spans="1:6" ht="15">
      <c r="A53" s="120"/>
      <c r="B53" s="104" t="s">
        <v>88</v>
      </c>
      <c r="C53" s="104"/>
      <c r="D53" s="104"/>
      <c r="E53" s="104"/>
      <c r="F53" s="38">
        <f>D41+D42+D48</f>
        <v>3.16</v>
      </c>
    </row>
    <row r="54" spans="1:6" ht="15">
      <c r="A54" s="120"/>
      <c r="B54" s="104" t="s">
        <v>89</v>
      </c>
      <c r="C54" s="104"/>
      <c r="D54" s="104"/>
      <c r="E54" s="104"/>
      <c r="F54" s="38">
        <f>F43+F44+F45+F46+F47+F49+F50+F51+F52</f>
        <v>0.5305219999999999</v>
      </c>
    </row>
    <row r="55" spans="1:6" ht="15">
      <c r="A55" s="11">
        <v>4</v>
      </c>
      <c r="B55" s="104" t="s">
        <v>38</v>
      </c>
      <c r="C55" s="104"/>
      <c r="D55" s="104"/>
      <c r="E55" s="104"/>
      <c r="F55" s="104"/>
    </row>
    <row r="56" spans="1:6" ht="48">
      <c r="A56" s="8" t="s">
        <v>16</v>
      </c>
      <c r="B56" s="13" t="s">
        <v>6</v>
      </c>
      <c r="C56" s="13" t="s">
        <v>7</v>
      </c>
      <c r="D56" s="106">
        <f aca="true" t="shared" si="2" ref="D56:D64">D41</f>
        <v>0.69</v>
      </c>
      <c r="E56" s="106"/>
      <c r="F56" s="106"/>
    </row>
    <row r="57" spans="1:6" ht="15">
      <c r="A57" s="120" t="s">
        <v>81</v>
      </c>
      <c r="B57" s="8" t="s">
        <v>11</v>
      </c>
      <c r="C57" s="8" t="s">
        <v>9</v>
      </c>
      <c r="D57" s="120">
        <f t="shared" si="2"/>
        <v>1.43</v>
      </c>
      <c r="E57" s="120"/>
      <c r="F57" s="120"/>
    </row>
    <row r="58" spans="1:6" ht="15">
      <c r="A58" s="120"/>
      <c r="B58" s="8" t="s">
        <v>32</v>
      </c>
      <c r="C58" s="8" t="str">
        <f>C43</f>
        <v>гр.</v>
      </c>
      <c r="D58" s="18">
        <f t="shared" si="2"/>
        <v>1</v>
      </c>
      <c r="E58" s="16">
        <f>'Мед-ты РБ'!E58</f>
        <v>0.01148</v>
      </c>
      <c r="F58" s="33">
        <f>D58*E58</f>
        <v>0.01148</v>
      </c>
    </row>
    <row r="59" spans="1:6" ht="15">
      <c r="A59" s="120"/>
      <c r="B59" s="8" t="s">
        <v>33</v>
      </c>
      <c r="C59" s="8" t="str">
        <f>C44</f>
        <v>шт.</v>
      </c>
      <c r="D59" s="18">
        <f t="shared" si="2"/>
        <v>1</v>
      </c>
      <c r="E59" s="16">
        <f>'Мед-ты РБ'!E59</f>
        <v>0</v>
      </c>
      <c r="F59" s="33">
        <f>D59*E59</f>
        <v>0</v>
      </c>
    </row>
    <row r="60" spans="1:6" ht="15">
      <c r="A60" s="120"/>
      <c r="B60" s="8" t="s">
        <v>34</v>
      </c>
      <c r="C60" s="8" t="str">
        <f>C45</f>
        <v>см.</v>
      </c>
      <c r="D60" s="18">
        <f t="shared" si="2"/>
        <v>1</v>
      </c>
      <c r="E60" s="16">
        <f>'Мед-ты РБ'!E60</f>
        <v>0</v>
      </c>
      <c r="F60" s="33">
        <f>D60*E60</f>
        <v>0</v>
      </c>
    </row>
    <row r="61" spans="1:6" ht="15">
      <c r="A61" s="120"/>
      <c r="B61" s="8" t="s">
        <v>21</v>
      </c>
      <c r="C61" s="8" t="str">
        <f>C46</f>
        <v>мл.</v>
      </c>
      <c r="D61" s="18">
        <f t="shared" si="2"/>
        <v>5</v>
      </c>
      <c r="E61" s="16">
        <f>'Мед-ты РБ'!E61</f>
        <v>0.00809</v>
      </c>
      <c r="F61" s="33">
        <f>D61*E61</f>
        <v>0.04045</v>
      </c>
    </row>
    <row r="62" spans="1:6" ht="15">
      <c r="A62" s="120"/>
      <c r="B62" s="8" t="s">
        <v>35</v>
      </c>
      <c r="C62" s="8" t="str">
        <f>C47</f>
        <v>шт.</v>
      </c>
      <c r="D62" s="18">
        <f t="shared" si="2"/>
        <v>0.16</v>
      </c>
      <c r="E62" s="16">
        <f>'Мед-ты РБ'!E62</f>
        <v>1.18</v>
      </c>
      <c r="F62" s="33">
        <f>D62*E62</f>
        <v>0.1888</v>
      </c>
    </row>
    <row r="63" spans="1:6" ht="24">
      <c r="A63" s="120" t="s">
        <v>82</v>
      </c>
      <c r="B63" s="13" t="s">
        <v>12</v>
      </c>
      <c r="C63" s="13" t="s">
        <v>9</v>
      </c>
      <c r="D63" s="117">
        <f t="shared" si="2"/>
        <v>1.04</v>
      </c>
      <c r="E63" s="117"/>
      <c r="F63" s="117"/>
    </row>
    <row r="64" spans="1:6" ht="15">
      <c r="A64" s="120"/>
      <c r="B64" s="8"/>
      <c r="C64" s="8" t="str">
        <f>C49</f>
        <v>шт.</v>
      </c>
      <c r="D64" s="18">
        <f t="shared" si="2"/>
        <v>2</v>
      </c>
      <c r="E64" s="19">
        <f>'Мед-ты РБ'!E64</f>
        <v>0</v>
      </c>
      <c r="F64" s="33">
        <f>D64*E64</f>
        <v>0</v>
      </c>
    </row>
    <row r="65" spans="1:6" ht="15">
      <c r="A65" s="120"/>
      <c r="B65" s="8" t="s">
        <v>39</v>
      </c>
      <c r="C65" s="8" t="str">
        <f aca="true" t="shared" si="3" ref="C65:D67">C50</f>
        <v>мл.</v>
      </c>
      <c r="D65" s="18">
        <f t="shared" si="3"/>
        <v>1</v>
      </c>
      <c r="E65" s="19">
        <f>'Мед-ты РБ'!E65</f>
        <v>0.0262</v>
      </c>
      <c r="F65" s="33">
        <f>D65*E65</f>
        <v>0.0262</v>
      </c>
    </row>
    <row r="66" spans="1:6" ht="15">
      <c r="A66" s="120"/>
      <c r="B66" s="8" t="s">
        <v>35</v>
      </c>
      <c r="C66" s="8" t="str">
        <f t="shared" si="3"/>
        <v>пар.</v>
      </c>
      <c r="D66" s="18">
        <f t="shared" si="3"/>
        <v>0.16</v>
      </c>
      <c r="E66" s="19">
        <f>'Мед-ты РБ'!E66</f>
        <v>1.18</v>
      </c>
      <c r="F66" s="33">
        <f>D66*E66</f>
        <v>0.1888</v>
      </c>
    </row>
    <row r="67" spans="1:6" ht="15">
      <c r="A67" s="120"/>
      <c r="B67" s="8" t="s">
        <v>24</v>
      </c>
      <c r="C67" s="8" t="str">
        <f t="shared" si="3"/>
        <v>мл.</v>
      </c>
      <c r="D67" s="18">
        <f t="shared" si="3"/>
        <v>0.4</v>
      </c>
      <c r="E67" s="19">
        <f>'Мед-ты РБ'!E67</f>
        <v>0.01498</v>
      </c>
      <c r="F67" s="33">
        <f>D67*E67</f>
        <v>0.005992000000000001</v>
      </c>
    </row>
    <row r="68" spans="1:6" ht="15">
      <c r="A68" s="120"/>
      <c r="B68" s="104" t="s">
        <v>88</v>
      </c>
      <c r="C68" s="104"/>
      <c r="D68" s="104"/>
      <c r="E68" s="104"/>
      <c r="F68" s="38">
        <f>D56+D57+D63</f>
        <v>3.16</v>
      </c>
    </row>
    <row r="69" spans="1:6" ht="15">
      <c r="A69" s="120"/>
      <c r="B69" s="104" t="s">
        <v>89</v>
      </c>
      <c r="C69" s="104"/>
      <c r="D69" s="104"/>
      <c r="E69" s="104"/>
      <c r="F69" s="38">
        <f>F58+F59+F60+F61+F62+F64+F65+F66+F67</f>
        <v>0.46172199999999997</v>
      </c>
    </row>
    <row r="70" spans="1:6" ht="15">
      <c r="A70" s="11" t="s">
        <v>41</v>
      </c>
      <c r="B70" s="104" t="s">
        <v>40</v>
      </c>
      <c r="C70" s="104"/>
      <c r="D70" s="104"/>
      <c r="E70" s="104"/>
      <c r="F70" s="104"/>
    </row>
    <row r="71" spans="1:6" ht="48">
      <c r="A71" s="8" t="s">
        <v>16</v>
      </c>
      <c r="B71" s="13" t="s">
        <v>6</v>
      </c>
      <c r="C71" s="13" t="s">
        <v>7</v>
      </c>
      <c r="D71" s="106">
        <f>D56</f>
        <v>0.69</v>
      </c>
      <c r="E71" s="106"/>
      <c r="F71" s="106"/>
    </row>
    <row r="72" spans="1:6" ht="27.75" customHeight="1">
      <c r="A72" s="120" t="s">
        <v>83</v>
      </c>
      <c r="B72" s="13" t="s">
        <v>8</v>
      </c>
      <c r="C72" s="13" t="s">
        <v>9</v>
      </c>
      <c r="D72" s="121">
        <f>D5</f>
        <v>0.69</v>
      </c>
      <c r="E72" s="121"/>
      <c r="F72" s="121"/>
    </row>
    <row r="73" spans="1:6" ht="15">
      <c r="A73" s="120"/>
      <c r="B73" s="8" t="s">
        <v>19</v>
      </c>
      <c r="C73" s="8" t="s">
        <v>112</v>
      </c>
      <c r="D73" s="8">
        <v>1</v>
      </c>
      <c r="E73" s="21">
        <f>'Мед-ты РБ'!E73</f>
        <v>0.0218</v>
      </c>
      <c r="F73" s="24">
        <f>D73*E73</f>
        <v>0.0218</v>
      </c>
    </row>
    <row r="74" spans="1:6" ht="15">
      <c r="A74" s="120"/>
      <c r="B74" s="8" t="str">
        <f>B58</f>
        <v>вата</v>
      </c>
      <c r="C74" s="8" t="str">
        <f>C58</f>
        <v>гр.</v>
      </c>
      <c r="D74" s="8">
        <f>D58</f>
        <v>1</v>
      </c>
      <c r="E74" s="21">
        <f>'Мед-ты РБ'!E74</f>
        <v>0.01148</v>
      </c>
      <c r="F74" s="24">
        <f>D74*E74</f>
        <v>0.01148</v>
      </c>
    </row>
    <row r="75" spans="1:6" ht="15">
      <c r="A75" s="120"/>
      <c r="B75" s="8" t="s">
        <v>21</v>
      </c>
      <c r="C75" s="8" t="s">
        <v>114</v>
      </c>
      <c r="D75" s="8">
        <v>1</v>
      </c>
      <c r="E75" s="21">
        <f>'Мед-ты РБ'!E75</f>
        <v>0.00809</v>
      </c>
      <c r="F75" s="24">
        <f>D75*E75</f>
        <v>0.00809</v>
      </c>
    </row>
    <row r="76" spans="1:6" ht="15">
      <c r="A76" s="120"/>
      <c r="B76" s="8" t="s">
        <v>24</v>
      </c>
      <c r="C76" s="8" t="s">
        <v>114</v>
      </c>
      <c r="D76" s="8">
        <v>0.4</v>
      </c>
      <c r="E76" s="21">
        <f>'Мед-ты РБ'!E76</f>
        <v>0.01498</v>
      </c>
      <c r="F76" s="24">
        <f>D76*E76</f>
        <v>0.005992000000000001</v>
      </c>
    </row>
    <row r="77" spans="1:6" ht="24">
      <c r="A77" s="120" t="s">
        <v>82</v>
      </c>
      <c r="B77" s="13" t="s">
        <v>12</v>
      </c>
      <c r="C77" s="13" t="s">
        <v>9</v>
      </c>
      <c r="D77" s="106">
        <f>D63</f>
        <v>1.04</v>
      </c>
      <c r="E77" s="106"/>
      <c r="F77" s="106"/>
    </row>
    <row r="78" spans="1:6" ht="15">
      <c r="A78" s="120"/>
      <c r="B78" s="8"/>
      <c r="C78" s="8" t="str">
        <f>C64</f>
        <v>шт.</v>
      </c>
      <c r="D78" s="8">
        <f>D64</f>
        <v>2</v>
      </c>
      <c r="E78" s="15">
        <f>'Мед-ты РБ'!E78</f>
        <v>0</v>
      </c>
      <c r="F78" s="24">
        <f>D78*E78</f>
        <v>0</v>
      </c>
    </row>
    <row r="79" spans="1:6" ht="15">
      <c r="A79" s="120"/>
      <c r="B79" s="8" t="s">
        <v>39</v>
      </c>
      <c r="C79" s="8" t="str">
        <f>C65</f>
        <v>мл.</v>
      </c>
      <c r="D79" s="8">
        <f>D65</f>
        <v>1</v>
      </c>
      <c r="E79" s="15">
        <f>'Мед-ты РБ'!E79</f>
        <v>0.0262</v>
      </c>
      <c r="F79" s="24">
        <f>D79*E79</f>
        <v>0.0262</v>
      </c>
    </row>
    <row r="80" spans="1:6" ht="15">
      <c r="A80" s="120"/>
      <c r="B80" s="8" t="s">
        <v>35</v>
      </c>
      <c r="C80" s="8" t="str">
        <f>C66</f>
        <v>пар.</v>
      </c>
      <c r="D80" s="8">
        <f>D66</f>
        <v>0.16</v>
      </c>
      <c r="E80" s="15">
        <f>'Мед-ты РБ'!E80</f>
        <v>1.18</v>
      </c>
      <c r="F80" s="24">
        <f>D80*E80</f>
        <v>0.1888</v>
      </c>
    </row>
    <row r="81" spans="1:6" ht="15">
      <c r="A81" s="120"/>
      <c r="B81" s="8" t="s">
        <v>24</v>
      </c>
      <c r="C81" s="8" t="str">
        <f>C67</f>
        <v>мл.</v>
      </c>
      <c r="D81" s="8">
        <f>D67</f>
        <v>0.4</v>
      </c>
      <c r="E81" s="15">
        <f>'Мед-ты РБ'!E81</f>
        <v>0.01498</v>
      </c>
      <c r="F81" s="24">
        <f>D81*E81</f>
        <v>0.005992000000000001</v>
      </c>
    </row>
    <row r="82" spans="1:6" ht="15">
      <c r="A82" s="120"/>
      <c r="B82" s="104" t="s">
        <v>88</v>
      </c>
      <c r="C82" s="104"/>
      <c r="D82" s="104"/>
      <c r="E82" s="104"/>
      <c r="F82" s="38">
        <f>D71+D72+D77</f>
        <v>2.42</v>
      </c>
    </row>
    <row r="83" spans="1:6" ht="15">
      <c r="A83" s="120"/>
      <c r="B83" s="104" t="s">
        <v>89</v>
      </c>
      <c r="C83" s="104"/>
      <c r="D83" s="104"/>
      <c r="E83" s="104"/>
      <c r="F83" s="38">
        <f>F73+F74+F75+F76+F78+F79+F80+F81</f>
        <v>0.268354</v>
      </c>
    </row>
    <row r="84" spans="1:6" ht="15">
      <c r="A84" s="11" t="s">
        <v>51</v>
      </c>
      <c r="B84" s="104" t="s">
        <v>42</v>
      </c>
      <c r="C84" s="104"/>
      <c r="D84" s="104"/>
      <c r="E84" s="104"/>
      <c r="F84" s="104"/>
    </row>
    <row r="85" spans="1:6" ht="48">
      <c r="A85" s="8" t="s">
        <v>16</v>
      </c>
      <c r="B85" s="13" t="s">
        <v>6</v>
      </c>
      <c r="C85" s="13" t="s">
        <v>7</v>
      </c>
      <c r="D85" s="106">
        <f>D71</f>
        <v>0.69</v>
      </c>
      <c r="E85" s="106"/>
      <c r="F85" s="106"/>
    </row>
    <row r="86" spans="1:6" ht="24">
      <c r="A86" s="8" t="s">
        <v>84</v>
      </c>
      <c r="B86" s="13" t="s">
        <v>13</v>
      </c>
      <c r="C86" s="13" t="s">
        <v>5</v>
      </c>
      <c r="D86" s="118">
        <v>0.52</v>
      </c>
      <c r="E86" s="118"/>
      <c r="F86" s="118"/>
    </row>
    <row r="87" spans="1:6" ht="15">
      <c r="A87" s="8" t="s">
        <v>85</v>
      </c>
      <c r="B87" s="13" t="s">
        <v>14</v>
      </c>
      <c r="C87" s="13" t="s">
        <v>5</v>
      </c>
      <c r="D87" s="118">
        <v>0.86</v>
      </c>
      <c r="E87" s="118"/>
      <c r="F87" s="118"/>
    </row>
    <row r="88" spans="1:6" ht="15">
      <c r="A88" s="8" t="s">
        <v>118</v>
      </c>
      <c r="B88" s="13" t="s">
        <v>119</v>
      </c>
      <c r="C88" s="13" t="s">
        <v>5</v>
      </c>
      <c r="D88" s="118">
        <v>0.77</v>
      </c>
      <c r="E88" s="118"/>
      <c r="F88" s="118"/>
    </row>
    <row r="89" spans="1:6" ht="24">
      <c r="A89" s="8" t="s">
        <v>86</v>
      </c>
      <c r="B89" s="13" t="s">
        <v>44</v>
      </c>
      <c r="C89" s="13" t="s">
        <v>5</v>
      </c>
      <c r="D89" s="118"/>
      <c r="E89" s="118"/>
      <c r="F89" s="118"/>
    </row>
    <row r="90" spans="1:6" ht="24">
      <c r="A90" s="8" t="s">
        <v>120</v>
      </c>
      <c r="B90" s="13" t="s">
        <v>121</v>
      </c>
      <c r="C90" s="13" t="s">
        <v>5</v>
      </c>
      <c r="D90" s="118"/>
      <c r="E90" s="118"/>
      <c r="F90" s="118"/>
    </row>
    <row r="91" spans="1:6" ht="24">
      <c r="A91" s="8" t="s">
        <v>87</v>
      </c>
      <c r="B91" s="13" t="s">
        <v>43</v>
      </c>
      <c r="C91" s="13" t="s">
        <v>5</v>
      </c>
      <c r="D91" s="118">
        <v>1.38</v>
      </c>
      <c r="E91" s="118"/>
      <c r="F91" s="118"/>
    </row>
    <row r="92" spans="1:6" ht="15">
      <c r="A92" s="120"/>
      <c r="B92" s="8" t="s">
        <v>45</v>
      </c>
      <c r="C92" s="8" t="s">
        <v>114</v>
      </c>
      <c r="D92" s="8">
        <v>1</v>
      </c>
      <c r="E92" s="16">
        <f>'Мед-ты РБ'!E92</f>
        <v>0</v>
      </c>
      <c r="F92" s="24">
        <f>D92*E92</f>
        <v>0</v>
      </c>
    </row>
    <row r="93" spans="1:6" ht="15">
      <c r="A93" s="120"/>
      <c r="B93" s="8" t="s">
        <v>159</v>
      </c>
      <c r="C93" s="8" t="s">
        <v>112</v>
      </c>
      <c r="D93" s="8">
        <v>1</v>
      </c>
      <c r="E93" s="16">
        <f>'Мед-ты РБ'!E93</f>
        <v>0.5178</v>
      </c>
      <c r="F93" s="24">
        <f>D93*E93</f>
        <v>0.5178</v>
      </c>
    </row>
    <row r="94" spans="1:6" ht="15">
      <c r="A94" s="120"/>
      <c r="B94" s="8" t="s">
        <v>46</v>
      </c>
      <c r="C94" s="8" t="s">
        <v>112</v>
      </c>
      <c r="D94" s="8">
        <v>1</v>
      </c>
      <c r="E94" s="16">
        <f>'Мед-ты РБ'!E94</f>
        <v>0</v>
      </c>
      <c r="F94" s="24">
        <f>D94*E94</f>
        <v>0</v>
      </c>
    </row>
    <row r="95" spans="1:6" ht="15">
      <c r="A95" s="120"/>
      <c r="B95" s="8" t="s">
        <v>24</v>
      </c>
      <c r="C95" s="8" t="s">
        <v>114</v>
      </c>
      <c r="D95" s="8">
        <v>0.4</v>
      </c>
      <c r="E95" s="16">
        <f>'Мед-ты РБ'!E95</f>
        <v>0.01498</v>
      </c>
      <c r="F95" s="24">
        <f>D95*E95</f>
        <v>0.005992000000000001</v>
      </c>
    </row>
    <row r="96" spans="1:6" ht="15">
      <c r="A96" s="120"/>
      <c r="B96" s="8" t="s">
        <v>35</v>
      </c>
      <c r="C96" s="8" t="s">
        <v>115</v>
      </c>
      <c r="D96" s="8">
        <v>0.16</v>
      </c>
      <c r="E96" s="16">
        <f>'Мед-ты РБ'!E96</f>
        <v>1.18</v>
      </c>
      <c r="F96" s="24">
        <f>D96*E96</f>
        <v>0.1888</v>
      </c>
    </row>
    <row r="97" spans="1:6" ht="15">
      <c r="A97" s="120"/>
      <c r="B97" s="104" t="s">
        <v>88</v>
      </c>
      <c r="C97" s="104"/>
      <c r="D97" s="104"/>
      <c r="E97" s="104"/>
      <c r="F97" s="38">
        <f>D85+D86+D87+D88+D89+D90+D91</f>
        <v>4.22</v>
      </c>
    </row>
    <row r="98" spans="1:6" ht="15">
      <c r="A98" s="120"/>
      <c r="B98" s="104" t="s">
        <v>89</v>
      </c>
      <c r="C98" s="104"/>
      <c r="D98" s="104"/>
      <c r="E98" s="104"/>
      <c r="F98" s="38">
        <f>F92+F93+F94+F95+F96</f>
        <v>0.712592</v>
      </c>
    </row>
    <row r="99" spans="1:6" ht="15">
      <c r="A99" s="11" t="s">
        <v>75</v>
      </c>
      <c r="B99" s="105" t="s">
        <v>52</v>
      </c>
      <c r="C99" s="105"/>
      <c r="D99" s="105"/>
      <c r="E99" s="105"/>
      <c r="F99" s="105"/>
    </row>
    <row r="100" spans="1:6" ht="48">
      <c r="A100" s="8" t="s">
        <v>16</v>
      </c>
      <c r="B100" s="13" t="s">
        <v>6</v>
      </c>
      <c r="C100" s="13" t="s">
        <v>7</v>
      </c>
      <c r="D100" s="106">
        <f>D85</f>
        <v>0.69</v>
      </c>
      <c r="E100" s="106"/>
      <c r="F100" s="106"/>
    </row>
    <row r="101" spans="1:6" ht="15">
      <c r="A101" s="120" t="s">
        <v>81</v>
      </c>
      <c r="B101" s="13" t="s">
        <v>11</v>
      </c>
      <c r="C101" s="13" t="s">
        <v>9</v>
      </c>
      <c r="D101" s="106">
        <f>D57</f>
        <v>1.43</v>
      </c>
      <c r="E101" s="106"/>
      <c r="F101" s="106"/>
    </row>
    <row r="102" spans="1:6" ht="15">
      <c r="A102" s="120"/>
      <c r="B102" s="8" t="s">
        <v>32</v>
      </c>
      <c r="C102" s="8" t="str">
        <f>C58</f>
        <v>гр.</v>
      </c>
      <c r="D102" s="18">
        <v>5</v>
      </c>
      <c r="E102" s="16">
        <f>'Мед-ты РБ'!E102</f>
        <v>0.0116</v>
      </c>
      <c r="F102" s="33">
        <f aca="true" t="shared" si="4" ref="F102:F107">D102*E102</f>
        <v>0.057999999999999996</v>
      </c>
    </row>
    <row r="103" spans="1:6" ht="15">
      <c r="A103" s="120"/>
      <c r="B103" s="8" t="s">
        <v>53</v>
      </c>
      <c r="C103" s="8" t="str">
        <f>C59</f>
        <v>шт.</v>
      </c>
      <c r="D103" s="18">
        <f>D59</f>
        <v>1</v>
      </c>
      <c r="E103" s="16">
        <f>'Мед-ты РБ'!E103</f>
        <v>0.24</v>
      </c>
      <c r="F103" s="33">
        <f t="shared" si="4"/>
        <v>0.24</v>
      </c>
    </row>
    <row r="104" spans="1:6" ht="15">
      <c r="A104" s="120"/>
      <c r="B104" s="8" t="s">
        <v>54</v>
      </c>
      <c r="C104" s="8" t="str">
        <f>C60</f>
        <v>см.</v>
      </c>
      <c r="D104" s="18">
        <f>D60</f>
        <v>1</v>
      </c>
      <c r="E104" s="16">
        <f>'Мед-ты РБ'!E104</f>
        <v>0.0215</v>
      </c>
      <c r="F104" s="33">
        <f t="shared" si="4"/>
        <v>0.0215</v>
      </c>
    </row>
    <row r="105" spans="1:6" ht="15">
      <c r="A105" s="120"/>
      <c r="B105" s="8" t="s">
        <v>55</v>
      </c>
      <c r="C105" s="8" t="str">
        <f>C61</f>
        <v>мл.</v>
      </c>
      <c r="D105" s="18">
        <f>D61</f>
        <v>5</v>
      </c>
      <c r="E105" s="16">
        <f>'Мед-ты РБ'!E105</f>
        <v>0.01024</v>
      </c>
      <c r="F105" s="33">
        <f t="shared" si="4"/>
        <v>0.0512</v>
      </c>
    </row>
    <row r="106" spans="1:6" ht="15">
      <c r="A106" s="120"/>
      <c r="B106" s="8" t="s">
        <v>56</v>
      </c>
      <c r="C106" s="8" t="str">
        <f>C62</f>
        <v>шт.</v>
      </c>
      <c r="D106" s="18">
        <v>1</v>
      </c>
      <c r="E106" s="16">
        <f>'Мед-ты РБ'!E106</f>
        <v>1.12</v>
      </c>
      <c r="F106" s="33">
        <f t="shared" si="4"/>
        <v>1.12</v>
      </c>
    </row>
    <row r="107" spans="1:6" ht="15">
      <c r="A107" s="120"/>
      <c r="B107" s="8" t="s">
        <v>57</v>
      </c>
      <c r="C107" s="8" t="s">
        <v>112</v>
      </c>
      <c r="D107" s="18">
        <v>1</v>
      </c>
      <c r="E107" s="16">
        <f>'Мед-ты РБ'!E107</f>
        <v>0</v>
      </c>
      <c r="F107" s="33">
        <f t="shared" si="4"/>
        <v>0</v>
      </c>
    </row>
    <row r="108" spans="1:6" ht="24">
      <c r="A108" s="120" t="s">
        <v>82</v>
      </c>
      <c r="B108" s="13" t="s">
        <v>12</v>
      </c>
      <c r="C108" s="13" t="s">
        <v>9</v>
      </c>
      <c r="D108" s="117">
        <f>D77</f>
        <v>1.04</v>
      </c>
      <c r="E108" s="117"/>
      <c r="F108" s="117"/>
    </row>
    <row r="109" spans="1:6" ht="15">
      <c r="A109" s="120"/>
      <c r="B109" s="8" t="s">
        <v>36</v>
      </c>
      <c r="C109" s="8" t="str">
        <f>C78</f>
        <v>шт.</v>
      </c>
      <c r="D109" s="18">
        <v>2</v>
      </c>
      <c r="E109" s="16">
        <f>'Мед-ты РБ'!E109</f>
        <v>0.01822</v>
      </c>
      <c r="F109" s="33">
        <f>D109*E109</f>
        <v>0.03644</v>
      </c>
    </row>
    <row r="110" spans="1:6" ht="15">
      <c r="A110" s="120"/>
      <c r="B110" s="8" t="s">
        <v>35</v>
      </c>
      <c r="C110" s="8" t="s">
        <v>115</v>
      </c>
      <c r="D110" s="18">
        <f>D96</f>
        <v>0.16</v>
      </c>
      <c r="E110" s="16">
        <f>'Мед-ты РБ'!E110</f>
        <v>1.18</v>
      </c>
      <c r="F110" s="33">
        <f>D110*E110</f>
        <v>0.1888</v>
      </c>
    </row>
    <row r="111" spans="1:6" ht="15">
      <c r="A111" s="120"/>
      <c r="B111" s="8" t="s">
        <v>24</v>
      </c>
      <c r="C111" s="8" t="s">
        <v>114</v>
      </c>
      <c r="D111" s="18">
        <f>D95</f>
        <v>0.4</v>
      </c>
      <c r="E111" s="16">
        <f>'Мед-ты РБ'!E111</f>
        <v>0.01498</v>
      </c>
      <c r="F111" s="33">
        <f>D111*E111</f>
        <v>0.005992000000000001</v>
      </c>
    </row>
    <row r="112" spans="1:6" ht="15">
      <c r="A112" s="11"/>
      <c r="B112" s="104" t="s">
        <v>88</v>
      </c>
      <c r="C112" s="104"/>
      <c r="D112" s="104"/>
      <c r="E112" s="104"/>
      <c r="F112" s="38">
        <f>D100+D101+D108</f>
        <v>3.16</v>
      </c>
    </row>
    <row r="113" spans="1:6" ht="15">
      <c r="A113" s="11"/>
      <c r="B113" s="104" t="s">
        <v>89</v>
      </c>
      <c r="C113" s="104"/>
      <c r="D113" s="104"/>
      <c r="E113" s="104"/>
      <c r="F113" s="38">
        <f>F102+F103+F104+F105+F106+F107+F109+F110+F111</f>
        <v>1.7219320000000002</v>
      </c>
    </row>
    <row r="114" spans="1:6" ht="15">
      <c r="A114" s="11" t="s">
        <v>90</v>
      </c>
      <c r="B114" s="104" t="s">
        <v>132</v>
      </c>
      <c r="C114" s="104"/>
      <c r="D114" s="104"/>
      <c r="E114" s="104"/>
      <c r="F114" s="104"/>
    </row>
    <row r="115" spans="1:6" ht="48">
      <c r="A115" s="8" t="s">
        <v>16</v>
      </c>
      <c r="B115" s="13" t="s">
        <v>6</v>
      </c>
      <c r="C115" s="13" t="s">
        <v>7</v>
      </c>
      <c r="D115" s="106">
        <f>D100</f>
        <v>0.69</v>
      </c>
      <c r="E115" s="106"/>
      <c r="F115" s="106"/>
    </row>
    <row r="116" spans="1:6" ht="24">
      <c r="A116" s="8" t="s">
        <v>116</v>
      </c>
      <c r="B116" s="13" t="s">
        <v>117</v>
      </c>
      <c r="C116" s="13" t="s">
        <v>5</v>
      </c>
      <c r="D116" s="118">
        <v>2.94</v>
      </c>
      <c r="E116" s="118"/>
      <c r="F116" s="118"/>
    </row>
    <row r="117" spans="1:6" ht="15">
      <c r="A117" s="120" t="s">
        <v>81</v>
      </c>
      <c r="B117" s="13" t="s">
        <v>11</v>
      </c>
      <c r="C117" s="13" t="s">
        <v>9</v>
      </c>
      <c r="D117" s="106">
        <f aca="true" t="shared" si="5" ref="D117:D126">D101</f>
        <v>1.43</v>
      </c>
      <c r="E117" s="106"/>
      <c r="F117" s="106"/>
    </row>
    <row r="118" spans="1:6" ht="15">
      <c r="A118" s="120"/>
      <c r="B118" s="8" t="s">
        <v>32</v>
      </c>
      <c r="C118" s="8" t="str">
        <f aca="true" t="shared" si="6" ref="C118:C123">C102</f>
        <v>гр.</v>
      </c>
      <c r="D118" s="8">
        <f t="shared" si="5"/>
        <v>5</v>
      </c>
      <c r="E118" s="15">
        <f>'Мед-ты РБ'!E118</f>
        <v>0.01148</v>
      </c>
      <c r="F118" s="24">
        <f aca="true" t="shared" si="7" ref="F118:F123">D118*E118</f>
        <v>0.05740000000000001</v>
      </c>
    </row>
    <row r="119" spans="1:6" ht="15">
      <c r="A119" s="120"/>
      <c r="B119" s="8" t="s">
        <v>53</v>
      </c>
      <c r="C119" s="8" t="str">
        <f t="shared" si="6"/>
        <v>шт.</v>
      </c>
      <c r="D119" s="8">
        <f t="shared" si="5"/>
        <v>1</v>
      </c>
      <c r="E119" s="15">
        <f>'Мед-ты РБ'!E119</f>
        <v>0.24</v>
      </c>
      <c r="F119" s="24">
        <f t="shared" si="7"/>
        <v>0.24</v>
      </c>
    </row>
    <row r="120" spans="1:6" ht="15">
      <c r="A120" s="120"/>
      <c r="B120" s="8" t="s">
        <v>54</v>
      </c>
      <c r="C120" s="8" t="str">
        <f t="shared" si="6"/>
        <v>см.</v>
      </c>
      <c r="D120" s="8">
        <f t="shared" si="5"/>
        <v>1</v>
      </c>
      <c r="E120" s="15">
        <f>'Мед-ты РБ'!E120</f>
        <v>0.0215</v>
      </c>
      <c r="F120" s="24">
        <f t="shared" si="7"/>
        <v>0.0215</v>
      </c>
    </row>
    <row r="121" spans="1:6" ht="15">
      <c r="A121" s="120"/>
      <c r="B121" s="8" t="s">
        <v>55</v>
      </c>
      <c r="C121" s="8" t="str">
        <f t="shared" si="6"/>
        <v>мл.</v>
      </c>
      <c r="D121" s="8">
        <f t="shared" si="5"/>
        <v>5</v>
      </c>
      <c r="E121" s="15">
        <f>'Мед-ты РБ'!E121</f>
        <v>0.00809</v>
      </c>
      <c r="F121" s="24">
        <f t="shared" si="7"/>
        <v>0.04045</v>
      </c>
    </row>
    <row r="122" spans="1:6" ht="15">
      <c r="A122" s="120"/>
      <c r="B122" s="8" t="s">
        <v>56</v>
      </c>
      <c r="C122" s="8" t="str">
        <f t="shared" si="6"/>
        <v>шт.</v>
      </c>
      <c r="D122" s="8">
        <f t="shared" si="5"/>
        <v>1</v>
      </c>
      <c r="E122" s="15">
        <f>'Мед-ты РБ'!E122</f>
        <v>1.12</v>
      </c>
      <c r="F122" s="24">
        <f t="shared" si="7"/>
        <v>1.12</v>
      </c>
    </row>
    <row r="123" spans="1:6" ht="15">
      <c r="A123" s="120"/>
      <c r="B123" s="8" t="s">
        <v>57</v>
      </c>
      <c r="C123" s="8" t="str">
        <f t="shared" si="6"/>
        <v>шт.</v>
      </c>
      <c r="D123" s="8">
        <f t="shared" si="5"/>
        <v>1</v>
      </c>
      <c r="E123" s="15">
        <f>'Мед-ты РБ'!E123</f>
        <v>0</v>
      </c>
      <c r="F123" s="24">
        <f t="shared" si="7"/>
        <v>0</v>
      </c>
    </row>
    <row r="124" spans="1:6" ht="24">
      <c r="A124" s="120" t="s">
        <v>82</v>
      </c>
      <c r="B124" s="13" t="s">
        <v>12</v>
      </c>
      <c r="C124" s="13" t="s">
        <v>9</v>
      </c>
      <c r="D124" s="106">
        <f t="shared" si="5"/>
        <v>1.04</v>
      </c>
      <c r="E124" s="106"/>
      <c r="F124" s="106"/>
    </row>
    <row r="125" spans="1:6" ht="15">
      <c r="A125" s="120"/>
      <c r="B125" s="8"/>
      <c r="C125" s="8" t="str">
        <f>C109</f>
        <v>шт.</v>
      </c>
      <c r="D125" s="8">
        <f t="shared" si="5"/>
        <v>2</v>
      </c>
      <c r="E125" s="15">
        <f>'Мед-ты РБ'!E125</f>
        <v>0</v>
      </c>
      <c r="F125" s="24">
        <f>D125*E125</f>
        <v>0</v>
      </c>
    </row>
    <row r="126" spans="1:6" ht="15">
      <c r="A126" s="120"/>
      <c r="B126" s="8" t="s">
        <v>35</v>
      </c>
      <c r="C126" s="8" t="str">
        <f>C110</f>
        <v>пар.</v>
      </c>
      <c r="D126" s="8">
        <f t="shared" si="5"/>
        <v>0.16</v>
      </c>
      <c r="E126" s="15">
        <f>'Мед-ты РБ'!E126</f>
        <v>1.18</v>
      </c>
      <c r="F126" s="24">
        <f>D126*E126</f>
        <v>0.1888</v>
      </c>
    </row>
    <row r="127" spans="1:6" ht="15">
      <c r="A127" s="120"/>
      <c r="B127" s="8" t="s">
        <v>124</v>
      </c>
      <c r="C127" s="8" t="s">
        <v>114</v>
      </c>
      <c r="D127" s="8">
        <v>1</v>
      </c>
      <c r="E127" s="15">
        <f>'Мед-ты РБ'!E127</f>
        <v>0.048</v>
      </c>
      <c r="F127" s="24">
        <f>D127*E127</f>
        <v>0.048</v>
      </c>
    </row>
    <row r="128" spans="1:6" ht="15">
      <c r="A128" s="120"/>
      <c r="B128" s="8" t="s">
        <v>123</v>
      </c>
      <c r="C128" s="8" t="s">
        <v>114</v>
      </c>
      <c r="D128" s="8">
        <v>1</v>
      </c>
      <c r="E128" s="15">
        <f>'Мед-ты РБ'!E128</f>
        <v>0.1045</v>
      </c>
      <c r="F128" s="24">
        <f>D128*E128</f>
        <v>0.1045</v>
      </c>
    </row>
    <row r="129" spans="1:6" ht="15">
      <c r="A129" s="120"/>
      <c r="B129" s="8" t="s">
        <v>24</v>
      </c>
      <c r="C129" s="8" t="str">
        <f>C111</f>
        <v>мл.</v>
      </c>
      <c r="D129" s="8">
        <f>D111</f>
        <v>0.4</v>
      </c>
      <c r="E129" s="15">
        <f>'Мед-ты РБ'!E129</f>
        <v>0.01498</v>
      </c>
      <c r="F129" s="24">
        <f>D129*E129</f>
        <v>0.005992000000000001</v>
      </c>
    </row>
    <row r="130" spans="1:6" ht="15">
      <c r="A130" s="11"/>
      <c r="B130" s="104" t="s">
        <v>88</v>
      </c>
      <c r="C130" s="104"/>
      <c r="D130" s="104"/>
      <c r="E130" s="104"/>
      <c r="F130" s="38">
        <f>D115+D116+D117+D124</f>
        <v>6.1</v>
      </c>
    </row>
    <row r="131" spans="1:6" ht="15">
      <c r="A131" s="11"/>
      <c r="B131" s="104" t="s">
        <v>89</v>
      </c>
      <c r="C131" s="104"/>
      <c r="D131" s="104"/>
      <c r="E131" s="104"/>
      <c r="F131" s="38">
        <f>F118+F119+F120+F121+F122+F123+F125+F126+F127+F128+F129</f>
        <v>1.8266420000000003</v>
      </c>
    </row>
    <row r="132" spans="1:6" ht="15">
      <c r="A132" s="104" t="s">
        <v>91</v>
      </c>
      <c r="B132" s="104"/>
      <c r="C132" s="104"/>
      <c r="D132" s="104"/>
      <c r="E132" s="104"/>
      <c r="F132" s="104"/>
    </row>
    <row r="133" spans="1:6" ht="15">
      <c r="A133" s="11" t="s">
        <v>105</v>
      </c>
      <c r="B133" s="104" t="s">
        <v>101</v>
      </c>
      <c r="C133" s="104"/>
      <c r="D133" s="104"/>
      <c r="E133" s="104"/>
      <c r="F133" s="104"/>
    </row>
    <row r="134" spans="1:6" ht="48">
      <c r="A134" s="8" t="s">
        <v>16</v>
      </c>
      <c r="B134" s="13" t="s">
        <v>6</v>
      </c>
      <c r="C134" s="13" t="s">
        <v>7</v>
      </c>
      <c r="D134" s="106">
        <f>D115</f>
        <v>0.69</v>
      </c>
      <c r="E134" s="106"/>
      <c r="F134" s="106"/>
    </row>
    <row r="135" spans="1:6" ht="24">
      <c r="A135" s="120" t="s">
        <v>100</v>
      </c>
      <c r="B135" s="8" t="s">
        <v>101</v>
      </c>
      <c r="C135" s="8" t="s">
        <v>5</v>
      </c>
      <c r="D135" s="118">
        <v>3.84</v>
      </c>
      <c r="E135" s="118"/>
      <c r="F135" s="118"/>
    </row>
    <row r="136" spans="1:6" ht="15">
      <c r="A136" s="120"/>
      <c r="B136" s="8" t="s">
        <v>102</v>
      </c>
      <c r="C136" s="8" t="s">
        <v>112</v>
      </c>
      <c r="D136" s="8">
        <v>1</v>
      </c>
      <c r="E136" s="16">
        <f>'Мед-ты РБ'!E136</f>
        <v>0.1225</v>
      </c>
      <c r="F136" s="24">
        <f>D136*E136</f>
        <v>0.1225</v>
      </c>
    </row>
    <row r="137" spans="1:6" ht="15">
      <c r="A137" s="120"/>
      <c r="B137" s="8" t="s">
        <v>103</v>
      </c>
      <c r="C137" s="8" t="s">
        <v>112</v>
      </c>
      <c r="D137" s="8">
        <v>1</v>
      </c>
      <c r="E137" s="16">
        <f>'Мед-ты РБ'!E137</f>
        <v>0</v>
      </c>
      <c r="F137" s="24">
        <f>D137*E137</f>
        <v>0</v>
      </c>
    </row>
    <row r="138" spans="1:6" ht="15">
      <c r="A138" s="120"/>
      <c r="B138" s="8" t="s">
        <v>104</v>
      </c>
      <c r="C138" s="8" t="s">
        <v>111</v>
      </c>
      <c r="D138" s="8">
        <v>2</v>
      </c>
      <c r="E138" s="16">
        <f>'Мед-ты РБ'!E138</f>
        <v>0.01</v>
      </c>
      <c r="F138" s="24">
        <f>D138*E138</f>
        <v>0.02</v>
      </c>
    </row>
    <row r="139" spans="1:6" ht="15">
      <c r="A139" s="120"/>
      <c r="B139" s="104" t="s">
        <v>88</v>
      </c>
      <c r="C139" s="104"/>
      <c r="D139" s="104"/>
      <c r="E139" s="104"/>
      <c r="F139" s="38">
        <f>D134+D135</f>
        <v>4.529999999999999</v>
      </c>
    </row>
    <row r="140" spans="1:6" ht="15">
      <c r="A140" s="120"/>
      <c r="B140" s="104" t="s">
        <v>89</v>
      </c>
      <c r="C140" s="104"/>
      <c r="D140" s="104"/>
      <c r="E140" s="104"/>
      <c r="F140" s="38">
        <f>F136+F137+F138</f>
        <v>0.1425</v>
      </c>
    </row>
    <row r="141" spans="1:6" ht="15">
      <c r="A141" s="11" t="s">
        <v>128</v>
      </c>
      <c r="B141" s="104" t="s">
        <v>106</v>
      </c>
      <c r="C141" s="104"/>
      <c r="D141" s="104"/>
      <c r="E141" s="104"/>
      <c r="F141" s="104"/>
    </row>
    <row r="142" spans="1:6" ht="48">
      <c r="A142" s="8" t="s">
        <v>16</v>
      </c>
      <c r="B142" s="13" t="s">
        <v>6</v>
      </c>
      <c r="C142" s="13" t="s">
        <v>7</v>
      </c>
      <c r="D142" s="106">
        <f>D134</f>
        <v>0.69</v>
      </c>
      <c r="E142" s="106"/>
      <c r="F142" s="106"/>
    </row>
    <row r="143" spans="1:6" ht="15">
      <c r="A143" s="120" t="s">
        <v>107</v>
      </c>
      <c r="B143" s="8" t="s">
        <v>106</v>
      </c>
      <c r="C143" s="8" t="s">
        <v>5</v>
      </c>
      <c r="D143" s="118">
        <v>3.84</v>
      </c>
      <c r="E143" s="118"/>
      <c r="F143" s="118"/>
    </row>
    <row r="144" spans="1:6" ht="15">
      <c r="A144" s="120"/>
      <c r="B144" s="8" t="s">
        <v>25</v>
      </c>
      <c r="C144" s="8" t="s">
        <v>112</v>
      </c>
      <c r="D144" s="8">
        <v>1</v>
      </c>
      <c r="E144" s="9">
        <f>'Мед-ты РБ'!E144</f>
        <v>0</v>
      </c>
      <c r="F144" s="24">
        <f>D144*E144</f>
        <v>0</v>
      </c>
    </row>
    <row r="145" spans="1:6" ht="15">
      <c r="A145" s="120"/>
      <c r="B145" s="8" t="s">
        <v>108</v>
      </c>
      <c r="C145" s="8" t="s">
        <v>113</v>
      </c>
      <c r="D145" s="8">
        <v>3</v>
      </c>
      <c r="E145" s="9">
        <f>'Мед-ты РБ'!E145</f>
        <v>0</v>
      </c>
      <c r="F145" s="24">
        <f>D145*E145</f>
        <v>0</v>
      </c>
    </row>
    <row r="146" spans="1:6" ht="15">
      <c r="A146" s="120"/>
      <c r="B146" s="104" t="s">
        <v>88</v>
      </c>
      <c r="C146" s="104"/>
      <c r="D146" s="104"/>
      <c r="E146" s="104"/>
      <c r="F146" s="38">
        <f>D142+D143</f>
        <v>4.529999999999999</v>
      </c>
    </row>
    <row r="147" spans="1:6" ht="15">
      <c r="A147" s="120"/>
      <c r="B147" s="104" t="s">
        <v>89</v>
      </c>
      <c r="C147" s="104"/>
      <c r="D147" s="104"/>
      <c r="E147" s="104"/>
      <c r="F147" s="38">
        <f>F144+F145</f>
        <v>0</v>
      </c>
    </row>
    <row r="148" spans="1:6" ht="15">
      <c r="A148" s="11" t="s">
        <v>129</v>
      </c>
      <c r="B148" s="104" t="s">
        <v>109</v>
      </c>
      <c r="C148" s="104"/>
      <c r="D148" s="104"/>
      <c r="E148" s="104"/>
      <c r="F148" s="10"/>
    </row>
    <row r="149" spans="1:6" ht="48">
      <c r="A149" s="8" t="s">
        <v>16</v>
      </c>
      <c r="B149" s="13" t="s">
        <v>6</v>
      </c>
      <c r="C149" s="13" t="s">
        <v>7</v>
      </c>
      <c r="D149" s="106">
        <f>D142</f>
        <v>0.69</v>
      </c>
      <c r="E149" s="106"/>
      <c r="F149" s="106"/>
    </row>
    <row r="150" spans="1:6" ht="24">
      <c r="A150" s="120" t="s">
        <v>110</v>
      </c>
      <c r="B150" s="8" t="s">
        <v>109</v>
      </c>
      <c r="C150" s="11" t="s">
        <v>5</v>
      </c>
      <c r="D150" s="118">
        <v>2.69</v>
      </c>
      <c r="E150" s="118"/>
      <c r="F150" s="118"/>
    </row>
    <row r="151" spans="1:6" ht="15">
      <c r="A151" s="120"/>
      <c r="B151" s="8" t="s">
        <v>25</v>
      </c>
      <c r="C151" s="8" t="s">
        <v>112</v>
      </c>
      <c r="D151" s="8">
        <v>1</v>
      </c>
      <c r="E151" s="15">
        <f>'Мед-ты РБ'!E151</f>
        <v>0</v>
      </c>
      <c r="F151" s="24">
        <f>D151*E151</f>
        <v>0</v>
      </c>
    </row>
    <row r="152" spans="1:6" ht="15">
      <c r="A152" s="120"/>
      <c r="B152" s="8" t="s">
        <v>35</v>
      </c>
      <c r="C152" s="8" t="s">
        <v>122</v>
      </c>
      <c r="D152" s="8">
        <v>0.16</v>
      </c>
      <c r="E152" s="15">
        <f>'Мед-ты РБ'!E152</f>
        <v>1.12</v>
      </c>
      <c r="F152" s="24">
        <f>D152*E152</f>
        <v>0.17920000000000003</v>
      </c>
    </row>
    <row r="153" spans="1:6" ht="15">
      <c r="A153" s="120"/>
      <c r="B153" s="8" t="s">
        <v>158</v>
      </c>
      <c r="C153" s="8" t="s">
        <v>114</v>
      </c>
      <c r="D153" s="8">
        <v>1</v>
      </c>
      <c r="E153" s="15">
        <f>'Мед-ты РБ'!E153</f>
        <v>0.153</v>
      </c>
      <c r="F153" s="24">
        <f>D153*E153</f>
        <v>0.153</v>
      </c>
    </row>
    <row r="154" spans="1:6" ht="15">
      <c r="A154" s="120"/>
      <c r="B154" s="8" t="s">
        <v>29</v>
      </c>
      <c r="C154" s="8" t="s">
        <v>114</v>
      </c>
      <c r="D154" s="8">
        <v>0.05</v>
      </c>
      <c r="E154" s="15">
        <f>'Мед-ты РБ'!E154</f>
        <v>0.0326</v>
      </c>
      <c r="F154" s="24">
        <f>D154*E154</f>
        <v>0.00163</v>
      </c>
    </row>
    <row r="155" spans="1:6" ht="15">
      <c r="A155" s="120"/>
      <c r="B155" s="8" t="s">
        <v>104</v>
      </c>
      <c r="C155" s="8" t="s">
        <v>111</v>
      </c>
      <c r="D155" s="8">
        <v>2</v>
      </c>
      <c r="E155" s="15">
        <f>'Мед-ты РБ'!E155</f>
        <v>0.01</v>
      </c>
      <c r="F155" s="24">
        <f>D155*E155</f>
        <v>0.02</v>
      </c>
    </row>
    <row r="156" spans="1:6" ht="15">
      <c r="A156" s="120"/>
      <c r="B156" s="104" t="s">
        <v>88</v>
      </c>
      <c r="C156" s="104"/>
      <c r="D156" s="104"/>
      <c r="E156" s="104"/>
      <c r="F156" s="38">
        <f>D149+D150</f>
        <v>3.38</v>
      </c>
    </row>
    <row r="157" spans="1:6" ht="15">
      <c r="A157" s="120"/>
      <c r="B157" s="104" t="s">
        <v>89</v>
      </c>
      <c r="C157" s="104"/>
      <c r="D157" s="104"/>
      <c r="E157" s="104"/>
      <c r="F157" s="38">
        <f>F151+F152+F153+F154+F155</f>
        <v>0.3538300000000001</v>
      </c>
    </row>
    <row r="158" spans="1:6" ht="15">
      <c r="A158" s="11" t="s">
        <v>177</v>
      </c>
      <c r="B158" s="104" t="s">
        <v>130</v>
      </c>
      <c r="C158" s="104"/>
      <c r="D158" s="104"/>
      <c r="E158" s="104"/>
      <c r="F158" s="104"/>
    </row>
    <row r="159" spans="1:6" ht="48">
      <c r="A159" s="8" t="s">
        <v>16</v>
      </c>
      <c r="B159" s="13" t="s">
        <v>6</v>
      </c>
      <c r="C159" s="13" t="s">
        <v>7</v>
      </c>
      <c r="D159" s="106">
        <f>D149</f>
        <v>0.69</v>
      </c>
      <c r="E159" s="106"/>
      <c r="F159" s="106"/>
    </row>
    <row r="160" spans="1:6" ht="36">
      <c r="A160" s="120" t="s">
        <v>76</v>
      </c>
      <c r="B160" s="13" t="s">
        <v>10</v>
      </c>
      <c r="C160" s="13" t="s">
        <v>5</v>
      </c>
      <c r="D160" s="106">
        <f>D22</f>
        <v>1.38</v>
      </c>
      <c r="E160" s="106"/>
      <c r="F160" s="106"/>
    </row>
    <row r="161" spans="1:6" ht="15">
      <c r="A161" s="120"/>
      <c r="B161" s="8" t="s">
        <v>19</v>
      </c>
      <c r="C161" s="13" t="s">
        <v>112</v>
      </c>
      <c r="D161" s="10">
        <v>1</v>
      </c>
      <c r="E161" s="15">
        <f>'Мед-ты РБ'!E161</f>
        <v>0</v>
      </c>
      <c r="F161" s="24">
        <f>D161*E161</f>
        <v>0</v>
      </c>
    </row>
    <row r="162" spans="1:6" ht="15">
      <c r="A162" s="120"/>
      <c r="B162" s="8" t="str">
        <f>B24</f>
        <v>вата</v>
      </c>
      <c r="C162" s="13" t="s">
        <v>111</v>
      </c>
      <c r="D162" s="10">
        <v>1</v>
      </c>
      <c r="E162" s="15">
        <f>'Мед-ты РБ'!E162</f>
        <v>0.01148</v>
      </c>
      <c r="F162" s="24">
        <f>D162*E162</f>
        <v>0.01148</v>
      </c>
    </row>
    <row r="163" spans="1:6" ht="15">
      <c r="A163" s="120"/>
      <c r="B163" s="8" t="s">
        <v>21</v>
      </c>
      <c r="C163" s="13" t="s">
        <v>114</v>
      </c>
      <c r="D163" s="10">
        <v>1</v>
      </c>
      <c r="E163" s="15">
        <f>'Мед-ты РБ'!E163</f>
        <v>0.00809</v>
      </c>
      <c r="F163" s="24">
        <f>D163*E163</f>
        <v>0.00809</v>
      </c>
    </row>
    <row r="164" spans="1:6" ht="15">
      <c r="A164" s="120"/>
      <c r="B164" s="8" t="s">
        <v>22</v>
      </c>
      <c r="C164" s="13" t="s">
        <v>122</v>
      </c>
      <c r="D164" s="24">
        <v>1</v>
      </c>
      <c r="E164" s="15">
        <f>'Мед-ты РБ'!E164</f>
        <v>1.18</v>
      </c>
      <c r="F164" s="24">
        <f>D164*E164</f>
        <v>1.18</v>
      </c>
    </row>
    <row r="165" spans="1:6" ht="15">
      <c r="A165" s="120"/>
      <c r="B165" s="8" t="s">
        <v>36</v>
      </c>
      <c r="C165" s="13" t="s">
        <v>112</v>
      </c>
      <c r="D165" s="9">
        <v>3</v>
      </c>
      <c r="E165" s="15">
        <f>'Мед-ты РБ'!E165</f>
        <v>0.0156</v>
      </c>
      <c r="F165" s="24">
        <f>D165*E165</f>
        <v>0.046799999999999994</v>
      </c>
    </row>
    <row r="166" spans="1:6" ht="36">
      <c r="A166" s="120" t="s">
        <v>131</v>
      </c>
      <c r="B166" s="8" t="s">
        <v>94</v>
      </c>
      <c r="C166" s="8" t="s">
        <v>5</v>
      </c>
      <c r="D166" s="122">
        <v>2.19</v>
      </c>
      <c r="E166" s="122"/>
      <c r="F166" s="122"/>
    </row>
    <row r="167" spans="1:6" ht="15">
      <c r="A167" s="120"/>
      <c r="B167" s="8" t="s">
        <v>32</v>
      </c>
      <c r="C167" s="8" t="s">
        <v>95</v>
      </c>
      <c r="D167" s="8">
        <v>0</v>
      </c>
      <c r="E167" s="15">
        <f>'Мед-ты РБ'!E167</f>
        <v>0.01148</v>
      </c>
      <c r="F167" s="24">
        <f aca="true" t="shared" si="8" ref="F167:F173">D167*E167</f>
        <v>0</v>
      </c>
    </row>
    <row r="168" spans="1:6" ht="15">
      <c r="A168" s="120"/>
      <c r="B168" s="8" t="s">
        <v>96</v>
      </c>
      <c r="C168" s="8" t="s">
        <v>92</v>
      </c>
      <c r="D168" s="8">
        <v>0.01</v>
      </c>
      <c r="E168" s="15">
        <f>'Мед-ты РБ'!E168</f>
        <v>0</v>
      </c>
      <c r="F168" s="24">
        <f t="shared" si="8"/>
        <v>0</v>
      </c>
    </row>
    <row r="169" spans="1:6" ht="15">
      <c r="A169" s="120"/>
      <c r="B169" s="8" t="s">
        <v>97</v>
      </c>
      <c r="C169" s="8" t="s">
        <v>92</v>
      </c>
      <c r="D169" s="8">
        <v>0.02</v>
      </c>
      <c r="E169" s="15">
        <f>'Мед-ты РБ'!E169</f>
        <v>0</v>
      </c>
      <c r="F169" s="24">
        <f t="shared" si="8"/>
        <v>0</v>
      </c>
    </row>
    <row r="170" spans="1:6" ht="15">
      <c r="A170" s="120"/>
      <c r="B170" s="8" t="s">
        <v>98</v>
      </c>
      <c r="C170" s="8" t="s">
        <v>92</v>
      </c>
      <c r="D170" s="8">
        <v>0.02</v>
      </c>
      <c r="E170" s="15">
        <f>'Мед-ты РБ'!E170</f>
        <v>0.41</v>
      </c>
      <c r="F170" s="24">
        <f t="shared" si="8"/>
        <v>0.008199999999999999</v>
      </c>
    </row>
    <row r="171" spans="1:6" ht="15">
      <c r="A171" s="120"/>
      <c r="B171" s="8" t="s">
        <v>99</v>
      </c>
      <c r="C171" s="8" t="s">
        <v>92</v>
      </c>
      <c r="D171" s="8">
        <v>0.08</v>
      </c>
      <c r="E171" s="15">
        <f>'Мед-ты РБ'!E171</f>
        <v>0</v>
      </c>
      <c r="F171" s="24">
        <f t="shared" si="8"/>
        <v>0</v>
      </c>
    </row>
    <row r="172" spans="1:6" ht="15">
      <c r="A172" s="120"/>
      <c r="B172" s="8" t="s">
        <v>24</v>
      </c>
      <c r="C172" s="8" t="s">
        <v>92</v>
      </c>
      <c r="D172" s="8">
        <v>0.5</v>
      </c>
      <c r="E172" s="15">
        <f>'Мед-ты РБ'!E172</f>
        <v>0.01498</v>
      </c>
      <c r="F172" s="24">
        <f t="shared" si="8"/>
        <v>0.00749</v>
      </c>
    </row>
    <row r="173" spans="1:6" ht="15">
      <c r="A173" s="120"/>
      <c r="B173" s="8" t="s">
        <v>93</v>
      </c>
      <c r="C173" s="8" t="s">
        <v>92</v>
      </c>
      <c r="D173" s="8">
        <v>0.5</v>
      </c>
      <c r="E173" s="15">
        <f>'Мед-ты РБ'!E173</f>
        <v>0</v>
      </c>
      <c r="F173" s="24">
        <f t="shared" si="8"/>
        <v>0</v>
      </c>
    </row>
    <row r="174" spans="1:6" ht="15">
      <c r="A174" s="120"/>
      <c r="B174" s="104" t="s">
        <v>88</v>
      </c>
      <c r="C174" s="104"/>
      <c r="D174" s="104"/>
      <c r="E174" s="104"/>
      <c r="F174" s="38">
        <f>D159+D160+D166</f>
        <v>4.26</v>
      </c>
    </row>
    <row r="175" spans="1:6" ht="15">
      <c r="A175" s="120"/>
      <c r="B175" s="104" t="s">
        <v>89</v>
      </c>
      <c r="C175" s="104"/>
      <c r="D175" s="104"/>
      <c r="E175" s="104"/>
      <c r="F175" s="38">
        <f>F161+F162+F163+F164+F165+F167+F168+F169+F170+F171+F172+F173</f>
        <v>1.26206</v>
      </c>
    </row>
    <row r="176" spans="1:6" ht="15" hidden="1">
      <c r="A176" s="8">
        <v>12</v>
      </c>
      <c r="B176" s="104" t="s">
        <v>147</v>
      </c>
      <c r="C176" s="104"/>
      <c r="D176" s="104"/>
      <c r="E176" s="104"/>
      <c r="F176" s="104"/>
    </row>
    <row r="177" spans="1:6" ht="48" hidden="1">
      <c r="A177" s="8" t="s">
        <v>16</v>
      </c>
      <c r="B177" s="13" t="s">
        <v>6</v>
      </c>
      <c r="C177" s="13" t="s">
        <v>7</v>
      </c>
      <c r="D177" s="117">
        <f>D159</f>
        <v>0.69</v>
      </c>
      <c r="E177" s="117"/>
      <c r="F177" s="117"/>
    </row>
    <row r="178" spans="1:6" ht="15" hidden="1">
      <c r="A178" s="12" t="s">
        <v>168</v>
      </c>
      <c r="B178" s="13" t="s">
        <v>171</v>
      </c>
      <c r="C178" s="13" t="s">
        <v>5</v>
      </c>
      <c r="D178" s="118">
        <v>2.31</v>
      </c>
      <c r="E178" s="118"/>
      <c r="F178" s="118"/>
    </row>
    <row r="179" spans="1:6" ht="15" hidden="1">
      <c r="A179" s="120"/>
      <c r="B179" s="8" t="s">
        <v>19</v>
      </c>
      <c r="C179" s="8" t="s">
        <v>112</v>
      </c>
      <c r="D179" s="8">
        <v>1</v>
      </c>
      <c r="E179" s="16">
        <f>'Мед-ты РБ'!E192</f>
        <v>0.0096</v>
      </c>
      <c r="F179" s="15">
        <f>D179*E179</f>
        <v>0.0096</v>
      </c>
    </row>
    <row r="180" spans="1:6" ht="15" hidden="1">
      <c r="A180" s="120"/>
      <c r="B180" s="8" t="s">
        <v>145</v>
      </c>
      <c r="C180" s="8" t="s">
        <v>111</v>
      </c>
      <c r="D180" s="8">
        <v>1</v>
      </c>
      <c r="E180" s="16">
        <f>'Мед-ты РБ'!E193</f>
        <v>0.01148</v>
      </c>
      <c r="F180" s="15">
        <f aca="true" t="shared" si="9" ref="F180:F186">D180*E180</f>
        <v>0.01148</v>
      </c>
    </row>
    <row r="181" spans="1:6" ht="15" hidden="1">
      <c r="A181" s="120"/>
      <c r="B181" s="8" t="s">
        <v>21</v>
      </c>
      <c r="C181" s="8" t="s">
        <v>114</v>
      </c>
      <c r="D181" s="8">
        <v>1</v>
      </c>
      <c r="E181" s="16">
        <f>'Мед-ты РБ'!E194</f>
        <v>0.00809</v>
      </c>
      <c r="F181" s="15">
        <f t="shared" si="9"/>
        <v>0.00809</v>
      </c>
    </row>
    <row r="182" spans="1:6" ht="15" hidden="1">
      <c r="A182" s="120"/>
      <c r="B182" s="8" t="s">
        <v>22</v>
      </c>
      <c r="C182" s="8" t="s">
        <v>115</v>
      </c>
      <c r="D182" s="8">
        <v>1</v>
      </c>
      <c r="E182" s="16">
        <f>'Мед-ты РБ'!E195</f>
        <v>1.18</v>
      </c>
      <c r="F182" s="15">
        <f t="shared" si="9"/>
        <v>1.18</v>
      </c>
    </row>
    <row r="183" spans="1:6" ht="15" hidden="1">
      <c r="A183" s="120"/>
      <c r="B183" s="8" t="s">
        <v>24</v>
      </c>
      <c r="C183" s="8" t="s">
        <v>114</v>
      </c>
      <c r="D183" s="8">
        <v>0.4</v>
      </c>
      <c r="E183" s="16">
        <f>'Мед-ты РБ'!E196</f>
        <v>0.01498</v>
      </c>
      <c r="F183" s="15">
        <f t="shared" si="9"/>
        <v>0.005992000000000001</v>
      </c>
    </row>
    <row r="184" spans="1:6" ht="15" hidden="1">
      <c r="A184" s="120"/>
      <c r="B184" s="8" t="s">
        <v>146</v>
      </c>
      <c r="C184" s="8" t="s">
        <v>114</v>
      </c>
      <c r="D184" s="8">
        <v>1</v>
      </c>
      <c r="E184" s="16">
        <f>'Мед-ты РБ'!E197</f>
        <v>0</v>
      </c>
      <c r="F184" s="15">
        <f t="shared" si="9"/>
        <v>0</v>
      </c>
    </row>
    <row r="185" spans="1:6" ht="15" hidden="1">
      <c r="A185" s="120"/>
      <c r="B185" s="8" t="s">
        <v>36</v>
      </c>
      <c r="C185" s="8" t="s">
        <v>114</v>
      </c>
      <c r="D185" s="8">
        <v>4</v>
      </c>
      <c r="E185" s="16">
        <f>'Мед-ты РБ'!E198</f>
        <v>0</v>
      </c>
      <c r="F185" s="15">
        <f t="shared" si="9"/>
        <v>0</v>
      </c>
    </row>
    <row r="186" spans="1:6" ht="15" hidden="1">
      <c r="A186" s="120"/>
      <c r="B186" s="8" t="str">
        <f>B173</f>
        <v>мыло жидкое</v>
      </c>
      <c r="C186" s="8" t="str">
        <f>C173</f>
        <v>мл</v>
      </c>
      <c r="D186" s="8">
        <f>D173</f>
        <v>0.5</v>
      </c>
      <c r="E186" s="16">
        <f>'Мед-ты РБ'!E199</f>
        <v>0</v>
      </c>
      <c r="F186" s="15">
        <f t="shared" si="9"/>
        <v>0</v>
      </c>
    </row>
    <row r="187" spans="1:6" ht="15" hidden="1">
      <c r="A187" s="120"/>
      <c r="B187" s="104" t="s">
        <v>88</v>
      </c>
      <c r="C187" s="104"/>
      <c r="D187" s="104"/>
      <c r="E187" s="104"/>
      <c r="F187" s="38">
        <f>SUM(D177:F178)</f>
        <v>3</v>
      </c>
    </row>
    <row r="188" spans="1:6" ht="15" hidden="1">
      <c r="A188" s="120"/>
      <c r="B188" s="104" t="s">
        <v>89</v>
      </c>
      <c r="C188" s="104"/>
      <c r="D188" s="104"/>
      <c r="E188" s="104"/>
      <c r="F188" s="38">
        <f>SUM(F179:F186)</f>
        <v>1.2151619999999999</v>
      </c>
    </row>
    <row r="189" spans="1:6" ht="15">
      <c r="A189" s="11" t="s">
        <v>178</v>
      </c>
      <c r="B189" s="104" t="s">
        <v>149</v>
      </c>
      <c r="C189" s="104"/>
      <c r="D189" s="104"/>
      <c r="E189" s="104"/>
      <c r="F189" s="104"/>
    </row>
    <row r="190" spans="1:6" ht="48">
      <c r="A190" s="8" t="s">
        <v>16</v>
      </c>
      <c r="B190" s="13" t="s">
        <v>6</v>
      </c>
      <c r="C190" s="13" t="s">
        <v>7</v>
      </c>
      <c r="D190" s="117">
        <f>D21</f>
        <v>0.69</v>
      </c>
      <c r="E190" s="117"/>
      <c r="F190" s="117"/>
    </row>
    <row r="191" spans="1:6" ht="36">
      <c r="A191" s="120" t="s">
        <v>76</v>
      </c>
      <c r="B191" s="13" t="s">
        <v>10</v>
      </c>
      <c r="C191" s="13" t="s">
        <v>9</v>
      </c>
      <c r="D191" s="117">
        <f>D22</f>
        <v>1.38</v>
      </c>
      <c r="E191" s="117"/>
      <c r="F191" s="117"/>
    </row>
    <row r="192" spans="1:6" ht="15">
      <c r="A192" s="120"/>
      <c r="B192" s="8" t="s">
        <v>19</v>
      </c>
      <c r="C192" s="8" t="s">
        <v>112</v>
      </c>
      <c r="D192" s="8">
        <v>1</v>
      </c>
      <c r="E192" s="16">
        <f>'Мед-ты РБ'!E192</f>
        <v>0.0096</v>
      </c>
      <c r="F192" s="24">
        <f>D192*E192</f>
        <v>0.0096</v>
      </c>
    </row>
    <row r="193" spans="1:6" ht="15">
      <c r="A193" s="120"/>
      <c r="B193" s="8" t="s">
        <v>20</v>
      </c>
      <c r="C193" s="8" t="s">
        <v>112</v>
      </c>
      <c r="D193" s="8">
        <v>4</v>
      </c>
      <c r="E193" s="16">
        <f>'Мед-ты РБ'!E193</f>
        <v>0.01148</v>
      </c>
      <c r="F193" s="24">
        <f aca="true" t="shared" si="10" ref="F193:F207">D193*E193</f>
        <v>0.04592</v>
      </c>
    </row>
    <row r="194" spans="1:6" ht="15">
      <c r="A194" s="120"/>
      <c r="B194" s="8" t="s">
        <v>21</v>
      </c>
      <c r="C194" s="8" t="s">
        <v>114</v>
      </c>
      <c r="D194" s="8">
        <v>1</v>
      </c>
      <c r="E194" s="16">
        <f>'Мед-ты РБ'!E194</f>
        <v>0.00809</v>
      </c>
      <c r="F194" s="24">
        <f t="shared" si="10"/>
        <v>0.00809</v>
      </c>
    </row>
    <row r="195" spans="1:6" ht="15">
      <c r="A195" s="120"/>
      <c r="B195" s="8" t="s">
        <v>22</v>
      </c>
      <c r="C195" s="8" t="s">
        <v>115</v>
      </c>
      <c r="D195" s="8">
        <v>1</v>
      </c>
      <c r="E195" s="16">
        <f>'Мед-ты РБ'!E195</f>
        <v>1.18</v>
      </c>
      <c r="F195" s="24">
        <f t="shared" si="10"/>
        <v>1.18</v>
      </c>
    </row>
    <row r="196" spans="1:6" ht="15">
      <c r="A196" s="120"/>
      <c r="B196" s="8" t="s">
        <v>24</v>
      </c>
      <c r="C196" s="8" t="s">
        <v>114</v>
      </c>
      <c r="D196" s="8">
        <v>0.4</v>
      </c>
      <c r="E196" s="16">
        <f>'Мед-ты РБ'!E196</f>
        <v>0.01498</v>
      </c>
      <c r="F196" s="24">
        <f t="shared" si="10"/>
        <v>0.005992000000000001</v>
      </c>
    </row>
    <row r="197" spans="1:6" ht="15">
      <c r="A197" s="120"/>
      <c r="B197" s="8" t="s">
        <v>25</v>
      </c>
      <c r="C197" s="8" t="s">
        <v>112</v>
      </c>
      <c r="D197" s="8">
        <v>1</v>
      </c>
      <c r="E197" s="16">
        <f>'Мед-ты РБ'!E197</f>
        <v>0</v>
      </c>
      <c r="F197" s="24">
        <f t="shared" si="10"/>
        <v>0</v>
      </c>
    </row>
    <row r="198" spans="1:6" ht="15">
      <c r="A198" s="120"/>
      <c r="B198" s="8" t="s">
        <v>27</v>
      </c>
      <c r="C198" s="8" t="s">
        <v>114</v>
      </c>
      <c r="D198" s="8">
        <v>1</v>
      </c>
      <c r="E198" s="16">
        <f>'Мед-ты РБ'!E198</f>
        <v>0</v>
      </c>
      <c r="F198" s="24">
        <f t="shared" si="10"/>
        <v>0</v>
      </c>
    </row>
    <row r="199" spans="1:6" ht="15">
      <c r="A199" s="120"/>
      <c r="B199" s="8" t="s">
        <v>28</v>
      </c>
      <c r="C199" s="8" t="s">
        <v>114</v>
      </c>
      <c r="D199" s="8">
        <v>1</v>
      </c>
      <c r="E199" s="16">
        <f>'Мед-ты РБ'!E199</f>
        <v>0</v>
      </c>
      <c r="F199" s="24">
        <f t="shared" si="10"/>
        <v>0</v>
      </c>
    </row>
    <row r="200" spans="1:6" ht="15">
      <c r="A200" s="120"/>
      <c r="B200" s="8" t="s">
        <v>29</v>
      </c>
      <c r="C200" s="8" t="s">
        <v>114</v>
      </c>
      <c r="D200" s="8">
        <v>0.5</v>
      </c>
      <c r="E200" s="16">
        <f>'Мед-ты РБ'!E200</f>
        <v>0.0326</v>
      </c>
      <c r="F200" s="24">
        <f t="shared" si="10"/>
        <v>0.0163</v>
      </c>
    </row>
    <row r="201" spans="1:6" ht="15">
      <c r="A201" s="120"/>
      <c r="B201" s="8" t="s">
        <v>30</v>
      </c>
      <c r="C201" s="8" t="s">
        <v>111</v>
      </c>
      <c r="D201" s="8">
        <v>1</v>
      </c>
      <c r="E201" s="16">
        <f>'Мед-ты РБ'!E201</f>
        <v>0.01</v>
      </c>
      <c r="F201" s="24">
        <f t="shared" si="10"/>
        <v>0.01</v>
      </c>
    </row>
    <row r="202" spans="1:6" ht="15">
      <c r="A202" s="120"/>
      <c r="B202" s="8" t="s">
        <v>150</v>
      </c>
      <c r="C202" s="8" t="s">
        <v>111</v>
      </c>
      <c r="D202" s="8">
        <v>94.98</v>
      </c>
      <c r="E202" s="16">
        <f>'Мед-ты РБ'!E202</f>
        <v>0.0026</v>
      </c>
      <c r="F202" s="24">
        <f t="shared" si="10"/>
        <v>0.246948</v>
      </c>
    </row>
    <row r="203" spans="1:6" ht="15">
      <c r="A203" s="120"/>
      <c r="B203" s="8" t="s">
        <v>151</v>
      </c>
      <c r="C203" s="8" t="s">
        <v>111</v>
      </c>
      <c r="D203" s="8">
        <v>0.31</v>
      </c>
      <c r="E203" s="16">
        <f>'Мед-ты РБ'!E203</f>
        <v>0.0659</v>
      </c>
      <c r="F203" s="24">
        <f t="shared" si="10"/>
        <v>0.020429</v>
      </c>
    </row>
    <row r="204" spans="1:6" ht="15">
      <c r="A204" s="120"/>
      <c r="B204" s="8" t="s">
        <v>152</v>
      </c>
      <c r="C204" s="8" t="s">
        <v>111</v>
      </c>
      <c r="D204" s="8">
        <v>1.38</v>
      </c>
      <c r="E204" s="16">
        <f>'Мед-ты РБ'!E204</f>
        <v>0.0236</v>
      </c>
      <c r="F204" s="24">
        <f t="shared" si="10"/>
        <v>0.032568</v>
      </c>
    </row>
    <row r="205" spans="1:6" ht="15">
      <c r="A205" s="120"/>
      <c r="B205" s="8" t="s">
        <v>153</v>
      </c>
      <c r="C205" s="8" t="s">
        <v>111</v>
      </c>
      <c r="D205" s="8">
        <v>0.62</v>
      </c>
      <c r="E205" s="16">
        <f>'Мед-ты РБ'!E205</f>
        <v>0.0558</v>
      </c>
      <c r="F205" s="24">
        <f t="shared" si="10"/>
        <v>0.034596</v>
      </c>
    </row>
    <row r="206" spans="1:6" ht="15">
      <c r="A206" s="120"/>
      <c r="B206" s="8" t="s">
        <v>154</v>
      </c>
      <c r="C206" s="8" t="s">
        <v>111</v>
      </c>
      <c r="D206" s="8">
        <v>0.42</v>
      </c>
      <c r="E206" s="16">
        <f>'Мед-ты РБ'!E206</f>
        <v>0.0659</v>
      </c>
      <c r="F206" s="24">
        <f t="shared" si="10"/>
        <v>0.027677999999999998</v>
      </c>
    </row>
    <row r="207" spans="1:6" ht="15">
      <c r="A207" s="120"/>
      <c r="B207" s="8" t="s">
        <v>155</v>
      </c>
      <c r="C207" s="8" t="s">
        <v>114</v>
      </c>
      <c r="D207" s="8">
        <v>2</v>
      </c>
      <c r="E207" s="16">
        <f>'Мед-ты РБ'!E207</f>
        <v>0.2839</v>
      </c>
      <c r="F207" s="24">
        <f t="shared" si="10"/>
        <v>0.5678</v>
      </c>
    </row>
    <row r="208" spans="1:6" ht="15">
      <c r="A208" s="120"/>
      <c r="B208" s="104" t="s">
        <v>88</v>
      </c>
      <c r="C208" s="104"/>
      <c r="D208" s="104"/>
      <c r="E208" s="104"/>
      <c r="F208" s="38">
        <f>D190+D191</f>
        <v>2.07</v>
      </c>
    </row>
    <row r="209" spans="1:6" ht="15">
      <c r="A209" s="120"/>
      <c r="B209" s="104" t="s">
        <v>89</v>
      </c>
      <c r="C209" s="104"/>
      <c r="D209" s="104"/>
      <c r="E209" s="104"/>
      <c r="F209" s="38">
        <f>F192+F193+F194+F195+F196+F197+F198+F199+F200+F201+F202+F203+F204+F205+F206+F207</f>
        <v>2.205921</v>
      </c>
    </row>
    <row r="210" spans="1:6" ht="15">
      <c r="A210" s="11" t="s">
        <v>179</v>
      </c>
      <c r="B210" s="104" t="s">
        <v>160</v>
      </c>
      <c r="C210" s="104"/>
      <c r="D210" s="104"/>
      <c r="E210" s="104"/>
      <c r="F210" s="104"/>
    </row>
    <row r="211" spans="1:6" ht="48">
      <c r="A211" s="8" t="s">
        <v>16</v>
      </c>
      <c r="B211" s="13" t="s">
        <v>6</v>
      </c>
      <c r="C211" s="13" t="s">
        <v>7</v>
      </c>
      <c r="D211" s="117">
        <f>D177</f>
        <v>0.69</v>
      </c>
      <c r="E211" s="117"/>
      <c r="F211" s="117"/>
    </row>
    <row r="212" spans="1:6" ht="30" customHeight="1">
      <c r="A212" s="120" t="s">
        <v>76</v>
      </c>
      <c r="B212" s="13" t="str">
        <f>B5</f>
        <v>для гематологических (исследование одного показателя), биохимических или исследований протромбинового времени</v>
      </c>
      <c r="C212" s="13" t="s">
        <v>9</v>
      </c>
      <c r="D212" s="117">
        <f>D5</f>
        <v>0.69</v>
      </c>
      <c r="E212" s="117"/>
      <c r="F212" s="117"/>
    </row>
    <row r="213" spans="1:6" ht="15">
      <c r="A213" s="120"/>
      <c r="B213" s="8" t="s">
        <v>19</v>
      </c>
      <c r="C213" s="8" t="s">
        <v>112</v>
      </c>
      <c r="D213" s="8">
        <v>1</v>
      </c>
      <c r="E213" s="16">
        <f>'Мед-ты РБ'!E213</f>
        <v>0.0218</v>
      </c>
      <c r="F213" s="24">
        <f>D213*E213</f>
        <v>0.0218</v>
      </c>
    </row>
    <row r="214" spans="1:6" ht="15">
      <c r="A214" s="120"/>
      <c r="B214" s="8" t="str">
        <f>B180</f>
        <v>Вата</v>
      </c>
      <c r="C214" s="8" t="s">
        <v>111</v>
      </c>
      <c r="D214" s="8">
        <v>1</v>
      </c>
      <c r="E214" s="16">
        <f>'Мед-ты РБ'!E214</f>
        <v>0.01148</v>
      </c>
      <c r="F214" s="24">
        <f aca="true" t="shared" si="11" ref="F214:F219">D214*E214</f>
        <v>0.01148</v>
      </c>
    </row>
    <row r="215" spans="1:6" ht="15">
      <c r="A215" s="120"/>
      <c r="B215" s="8" t="s">
        <v>21</v>
      </c>
      <c r="C215" s="8" t="s">
        <v>114</v>
      </c>
      <c r="D215" s="8">
        <v>1</v>
      </c>
      <c r="E215" s="16">
        <f>'Мед-ты РБ'!E215</f>
        <v>0.00809</v>
      </c>
      <c r="F215" s="24">
        <f t="shared" si="11"/>
        <v>0.00809</v>
      </c>
    </row>
    <row r="216" spans="1:6" ht="15">
      <c r="A216" s="120"/>
      <c r="B216" s="8" t="s">
        <v>22</v>
      </c>
      <c r="C216" s="8" t="s">
        <v>115</v>
      </c>
      <c r="D216" s="8">
        <v>1</v>
      </c>
      <c r="E216" s="16">
        <f>'Мед-ты РБ'!E216</f>
        <v>1.18</v>
      </c>
      <c r="F216" s="24">
        <f t="shared" si="11"/>
        <v>1.18</v>
      </c>
    </row>
    <row r="217" spans="1:6" ht="15">
      <c r="A217" s="120"/>
      <c r="B217" s="8" t="s">
        <v>36</v>
      </c>
      <c r="C217" s="8" t="s">
        <v>112</v>
      </c>
      <c r="D217" s="8">
        <v>1</v>
      </c>
      <c r="E217" s="16">
        <f>'Мед-ты РБ'!E217</f>
        <v>0.0156</v>
      </c>
      <c r="F217" s="24">
        <f t="shared" si="11"/>
        <v>0.0156</v>
      </c>
    </row>
    <row r="218" spans="1:6" ht="15">
      <c r="A218" s="120"/>
      <c r="B218" s="8" t="s">
        <v>24</v>
      </c>
      <c r="C218" s="8" t="s">
        <v>114</v>
      </c>
      <c r="D218" s="8">
        <v>0.4</v>
      </c>
      <c r="E218" s="16">
        <f>'Мед-ты РБ'!E218</f>
        <v>0.01498</v>
      </c>
      <c r="F218" s="24">
        <f t="shared" si="11"/>
        <v>0.005992000000000001</v>
      </c>
    </row>
    <row r="219" spans="1:6" ht="36">
      <c r="A219" s="120"/>
      <c r="B219" s="8" t="s">
        <v>182</v>
      </c>
      <c r="C219" s="8" t="s">
        <v>181</v>
      </c>
      <c r="D219" s="8">
        <v>2</v>
      </c>
      <c r="E219" s="16">
        <f>'Мед-ты РБ'!E219</f>
        <v>14.4</v>
      </c>
      <c r="F219" s="24">
        <f t="shared" si="11"/>
        <v>28.8</v>
      </c>
    </row>
    <row r="220" spans="1:6" ht="15">
      <c r="A220" s="120"/>
      <c r="B220" s="104" t="s">
        <v>88</v>
      </c>
      <c r="C220" s="104"/>
      <c r="D220" s="104"/>
      <c r="E220" s="104"/>
      <c r="F220" s="38">
        <f>D211+D212</f>
        <v>1.38</v>
      </c>
    </row>
    <row r="221" spans="1:6" ht="15">
      <c r="A221" s="120"/>
      <c r="B221" s="104" t="s">
        <v>89</v>
      </c>
      <c r="C221" s="104"/>
      <c r="D221" s="104"/>
      <c r="E221" s="104"/>
      <c r="F221" s="38">
        <f>SUM(F213:F219)</f>
        <v>30.042962</v>
      </c>
    </row>
    <row r="222" spans="1:6" ht="20.25" customHeight="1">
      <c r="A222" s="11" t="s">
        <v>180</v>
      </c>
      <c r="B222" s="104" t="s">
        <v>162</v>
      </c>
      <c r="C222" s="104"/>
      <c r="D222" s="104"/>
      <c r="E222" s="104"/>
      <c r="F222" s="104"/>
    </row>
    <row r="223" spans="1:6" ht="48">
      <c r="A223" s="8">
        <v>1.2</v>
      </c>
      <c r="B223" s="25" t="s">
        <v>6</v>
      </c>
      <c r="C223" s="25" t="s">
        <v>7</v>
      </c>
      <c r="D223" s="115">
        <f>D21</f>
        <v>0.69</v>
      </c>
      <c r="E223" s="115"/>
      <c r="F223" s="115"/>
    </row>
    <row r="224" spans="1:6" ht="36">
      <c r="A224" s="8" t="s">
        <v>170</v>
      </c>
      <c r="B224" s="25" t="s">
        <v>163</v>
      </c>
      <c r="C224" s="25" t="s">
        <v>5</v>
      </c>
      <c r="D224" s="116">
        <v>6.39</v>
      </c>
      <c r="E224" s="116"/>
      <c r="F224" s="116"/>
    </row>
    <row r="225" spans="1:6" ht="15">
      <c r="A225" s="161"/>
      <c r="B225" s="25" t="s">
        <v>98</v>
      </c>
      <c r="C225" s="25" t="s">
        <v>92</v>
      </c>
      <c r="D225" s="25">
        <v>0.02</v>
      </c>
      <c r="E225" s="26">
        <f>'Мед-ты РБ'!E225</f>
        <v>0.41</v>
      </c>
      <c r="F225" s="47">
        <f aca="true" t="shared" si="12" ref="F225:F231">D225*E225</f>
        <v>0.008199999999999999</v>
      </c>
    </row>
    <row r="226" spans="1:6" ht="15">
      <c r="A226" s="130"/>
      <c r="B226" s="25" t="str">
        <f>B17</f>
        <v>спирт 96,6</v>
      </c>
      <c r="C226" s="25" t="s">
        <v>92</v>
      </c>
      <c r="D226" s="25">
        <v>1</v>
      </c>
      <c r="E226" s="26">
        <f>'Мед-ты РБ'!E226</f>
        <v>0.01</v>
      </c>
      <c r="F226" s="47">
        <f t="shared" si="12"/>
        <v>0.01</v>
      </c>
    </row>
    <row r="227" spans="1:6" ht="15">
      <c r="A227" s="130"/>
      <c r="B227" s="25" t="s">
        <v>96</v>
      </c>
      <c r="C227" s="25" t="s">
        <v>92</v>
      </c>
      <c r="D227" s="25">
        <v>0.01</v>
      </c>
      <c r="E227" s="26">
        <f>'Мед-ты РБ'!E227</f>
        <v>0</v>
      </c>
      <c r="F227" s="47">
        <f t="shared" si="12"/>
        <v>0</v>
      </c>
    </row>
    <row r="228" spans="1:6" ht="15">
      <c r="A228" s="130"/>
      <c r="B228" s="25" t="s">
        <v>97</v>
      </c>
      <c r="C228" s="25" t="s">
        <v>92</v>
      </c>
      <c r="D228" s="25">
        <v>0.02</v>
      </c>
      <c r="E228" s="26">
        <f>'Мед-ты РБ'!E228</f>
        <v>0</v>
      </c>
      <c r="F228" s="47">
        <f t="shared" si="12"/>
        <v>0</v>
      </c>
    </row>
    <row r="229" spans="1:6" ht="15">
      <c r="A229" s="130"/>
      <c r="B229" s="25" t="s">
        <v>22</v>
      </c>
      <c r="C229" s="25" t="s">
        <v>115</v>
      </c>
      <c r="D229" s="25">
        <v>1</v>
      </c>
      <c r="E229" s="26">
        <f>'Мед-ты РБ'!E229</f>
        <v>1.18</v>
      </c>
      <c r="F229" s="47">
        <f t="shared" si="12"/>
        <v>1.18</v>
      </c>
    </row>
    <row r="230" spans="1:6" ht="15">
      <c r="A230" s="130"/>
      <c r="B230" s="25" t="s">
        <v>24</v>
      </c>
      <c r="C230" s="25" t="s">
        <v>114</v>
      </c>
      <c r="D230" s="25">
        <v>0.5</v>
      </c>
      <c r="E230" s="26">
        <f>'Мед-ты РБ'!E230</f>
        <v>0.01498</v>
      </c>
      <c r="F230" s="47">
        <f t="shared" si="12"/>
        <v>0.00749</v>
      </c>
    </row>
    <row r="231" spans="1:6" ht="15">
      <c r="A231" s="130"/>
      <c r="B231" s="25" t="s">
        <v>32</v>
      </c>
      <c r="C231" s="25" t="s">
        <v>114</v>
      </c>
      <c r="D231" s="25">
        <v>1</v>
      </c>
      <c r="E231" s="26">
        <f>'Мед-ты РБ'!E231</f>
        <v>0.01148</v>
      </c>
      <c r="F231" s="47">
        <f t="shared" si="12"/>
        <v>0.01148</v>
      </c>
    </row>
    <row r="232" spans="1:6" ht="15">
      <c r="A232" s="130"/>
      <c r="B232" s="108" t="s">
        <v>88</v>
      </c>
      <c r="C232" s="109"/>
      <c r="D232" s="109"/>
      <c r="E232" s="110"/>
      <c r="F232" s="40">
        <f>D223+D224</f>
        <v>7.08</v>
      </c>
    </row>
    <row r="233" spans="1:6" ht="15">
      <c r="A233" s="131"/>
      <c r="B233" s="108" t="s">
        <v>89</v>
      </c>
      <c r="C233" s="109"/>
      <c r="D233" s="109"/>
      <c r="E233" s="110"/>
      <c r="F233" s="40">
        <f>SUM(F225:F231)</f>
        <v>1.2171699999999999</v>
      </c>
    </row>
  </sheetData>
  <sheetProtection/>
  <mergeCells count="116">
    <mergeCell ref="A1:F1"/>
    <mergeCell ref="B3:F3"/>
    <mergeCell ref="D4:F4"/>
    <mergeCell ref="D5:F5"/>
    <mergeCell ref="A6:A19"/>
    <mergeCell ref="B18:E18"/>
    <mergeCell ref="B19:E19"/>
    <mergeCell ref="B20:F20"/>
    <mergeCell ref="D21:F21"/>
    <mergeCell ref="A22:A39"/>
    <mergeCell ref="D22:F22"/>
    <mergeCell ref="B38:E38"/>
    <mergeCell ref="B39:E39"/>
    <mergeCell ref="B40:F40"/>
    <mergeCell ref="D41:F41"/>
    <mergeCell ref="A42:A47"/>
    <mergeCell ref="D42:F42"/>
    <mergeCell ref="A48:A54"/>
    <mergeCell ref="D48:F48"/>
    <mergeCell ref="B53:E53"/>
    <mergeCell ref="B54:E54"/>
    <mergeCell ref="B55:F55"/>
    <mergeCell ref="D56:F56"/>
    <mergeCell ref="A57:A62"/>
    <mergeCell ref="D57:F57"/>
    <mergeCell ref="A63:A69"/>
    <mergeCell ref="D63:F63"/>
    <mergeCell ref="B68:E68"/>
    <mergeCell ref="B69:E69"/>
    <mergeCell ref="B70:F70"/>
    <mergeCell ref="D71:F71"/>
    <mergeCell ref="A72:A76"/>
    <mergeCell ref="D72:F72"/>
    <mergeCell ref="A77:A83"/>
    <mergeCell ref="D77:F77"/>
    <mergeCell ref="B82:E82"/>
    <mergeCell ref="B83:E83"/>
    <mergeCell ref="B84:F84"/>
    <mergeCell ref="D85:F85"/>
    <mergeCell ref="D86:F86"/>
    <mergeCell ref="D87:F87"/>
    <mergeCell ref="D88:F88"/>
    <mergeCell ref="D89:F89"/>
    <mergeCell ref="D90:F90"/>
    <mergeCell ref="D91:F91"/>
    <mergeCell ref="A92:A98"/>
    <mergeCell ref="B97:E97"/>
    <mergeCell ref="B98:E98"/>
    <mergeCell ref="B99:F99"/>
    <mergeCell ref="D100:F100"/>
    <mergeCell ref="A101:A107"/>
    <mergeCell ref="D101:F101"/>
    <mergeCell ref="A108:A111"/>
    <mergeCell ref="D108:F108"/>
    <mergeCell ref="B112:E112"/>
    <mergeCell ref="B113:E113"/>
    <mergeCell ref="B114:F114"/>
    <mergeCell ref="D115:F115"/>
    <mergeCell ref="D116:F116"/>
    <mergeCell ref="A117:A123"/>
    <mergeCell ref="D117:F117"/>
    <mergeCell ref="A124:A129"/>
    <mergeCell ref="D124:F124"/>
    <mergeCell ref="B130:E130"/>
    <mergeCell ref="B131:E131"/>
    <mergeCell ref="A132:F132"/>
    <mergeCell ref="B133:F133"/>
    <mergeCell ref="D134:F134"/>
    <mergeCell ref="A135:A140"/>
    <mergeCell ref="D135:F135"/>
    <mergeCell ref="B139:E139"/>
    <mergeCell ref="B140:E140"/>
    <mergeCell ref="B141:F141"/>
    <mergeCell ref="D142:F142"/>
    <mergeCell ref="A143:A147"/>
    <mergeCell ref="D143:F143"/>
    <mergeCell ref="B146:E146"/>
    <mergeCell ref="B147:E147"/>
    <mergeCell ref="B148:E148"/>
    <mergeCell ref="D149:F149"/>
    <mergeCell ref="A150:A157"/>
    <mergeCell ref="D150:F150"/>
    <mergeCell ref="B156:E156"/>
    <mergeCell ref="B157:E157"/>
    <mergeCell ref="B158:F158"/>
    <mergeCell ref="D159:F159"/>
    <mergeCell ref="A160:A165"/>
    <mergeCell ref="D160:F160"/>
    <mergeCell ref="A166:A175"/>
    <mergeCell ref="D166:F166"/>
    <mergeCell ref="B174:E174"/>
    <mergeCell ref="B175:E175"/>
    <mergeCell ref="B176:F176"/>
    <mergeCell ref="D177:F177"/>
    <mergeCell ref="D178:F178"/>
    <mergeCell ref="A179:A188"/>
    <mergeCell ref="B187:E187"/>
    <mergeCell ref="B188:E188"/>
    <mergeCell ref="B189:F189"/>
    <mergeCell ref="D190:F190"/>
    <mergeCell ref="A191:A209"/>
    <mergeCell ref="D191:F191"/>
    <mergeCell ref="B208:E208"/>
    <mergeCell ref="B209:E209"/>
    <mergeCell ref="B210:F210"/>
    <mergeCell ref="D211:F211"/>
    <mergeCell ref="A212:A221"/>
    <mergeCell ref="D212:F212"/>
    <mergeCell ref="B220:E220"/>
    <mergeCell ref="B221:E221"/>
    <mergeCell ref="B222:F222"/>
    <mergeCell ref="D223:F223"/>
    <mergeCell ref="D224:F224"/>
    <mergeCell ref="B232:E232"/>
    <mergeCell ref="B233:E233"/>
    <mergeCell ref="A225:A233"/>
  </mergeCells>
  <printOptions/>
  <pageMargins left="0.7" right="0.7" top="0.75" bottom="0.75" header="0.3" footer="0.3"/>
  <pageSetup orientation="portrait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G28"/>
  <sheetViews>
    <sheetView zoomScalePageLayoutView="0" workbookViewId="0" topLeftCell="A7">
      <selection activeCell="A21" sqref="A21:IV21"/>
    </sheetView>
  </sheetViews>
  <sheetFormatPr defaultColWidth="9.140625" defaultRowHeight="15"/>
  <cols>
    <col min="1" max="1" width="5.7109375" style="48" customWidth="1"/>
    <col min="2" max="2" width="69.00390625" style="48" customWidth="1"/>
    <col min="3" max="3" width="15.7109375" style="48" customWidth="1"/>
    <col min="4" max="4" width="12.7109375" style="48" customWidth="1"/>
    <col min="5" max="5" width="10.7109375" style="48" customWidth="1"/>
    <col min="6" max="6" width="12.140625" style="48" customWidth="1"/>
    <col min="7" max="7" width="15.7109375" style="48" customWidth="1"/>
    <col min="8" max="9" width="9.140625" style="48" customWidth="1"/>
  </cols>
  <sheetData>
    <row r="1" spans="1:7" ht="15.75">
      <c r="A1" s="1"/>
      <c r="B1" s="1"/>
      <c r="C1" s="1"/>
      <c r="D1" s="1"/>
      <c r="E1" s="154" t="s">
        <v>3</v>
      </c>
      <c r="F1" s="154"/>
      <c r="G1" s="154"/>
    </row>
    <row r="2" spans="1:7" ht="15.75">
      <c r="A2" s="1"/>
      <c r="B2" s="1"/>
      <c r="C2" s="1"/>
      <c r="D2" s="1"/>
      <c r="E2" s="155">
        <f>'Прейскурант для ин.гр.'!E2:G2</f>
        <v>0</v>
      </c>
      <c r="F2" s="155"/>
      <c r="G2" s="155"/>
    </row>
    <row r="3" spans="1:7" ht="15.75" customHeight="1">
      <c r="A3" s="1"/>
      <c r="B3" s="1"/>
      <c r="C3" s="1"/>
      <c r="D3" s="1"/>
      <c r="E3" s="155">
        <f>'Прейскурант для ин.гр.'!E3:G3</f>
        <v>0</v>
      </c>
      <c r="F3" s="155"/>
      <c r="G3" s="155"/>
    </row>
    <row r="4" spans="1:7" ht="15.75">
      <c r="A4" s="1"/>
      <c r="B4" s="1"/>
      <c r="C4" s="1"/>
      <c r="D4" s="1"/>
      <c r="E4" s="155">
        <f>'Прейскурант для гр.РБ'!E4:G4</f>
        <v>0</v>
      </c>
      <c r="F4" s="155"/>
      <c r="G4" s="155"/>
    </row>
    <row r="5" spans="1:7" ht="18" customHeight="1">
      <c r="A5" s="156" t="s">
        <v>173</v>
      </c>
      <c r="B5" s="156"/>
      <c r="C5" s="156"/>
      <c r="D5" s="156"/>
      <c r="E5" s="156"/>
      <c r="F5" s="156"/>
      <c r="G5" s="156"/>
    </row>
    <row r="6" spans="1:7" ht="34.5" customHeight="1">
      <c r="A6" s="157" t="s">
        <v>191</v>
      </c>
      <c r="B6" s="157"/>
      <c r="C6" s="157"/>
      <c r="D6" s="157"/>
      <c r="E6" s="157"/>
      <c r="F6" s="157"/>
      <c r="G6" s="157"/>
    </row>
    <row r="7" spans="1:7" ht="63" customHeight="1">
      <c r="A7" s="2" t="s">
        <v>0</v>
      </c>
      <c r="B7" s="2" t="s">
        <v>72</v>
      </c>
      <c r="C7" s="2" t="s">
        <v>2</v>
      </c>
      <c r="D7" s="2" t="s">
        <v>73</v>
      </c>
      <c r="E7" s="2" t="str">
        <f>'Прейскурант для гр.РБ'!E7</f>
        <v>Тариф с учетом увеличения</v>
      </c>
      <c r="F7" s="2" t="s">
        <v>74</v>
      </c>
      <c r="G7" s="2" t="s">
        <v>184</v>
      </c>
    </row>
    <row r="8" spans="1:7" ht="15.75">
      <c r="A8" s="42">
        <v>1</v>
      </c>
      <c r="B8" s="42" t="s">
        <v>174</v>
      </c>
      <c r="C8" s="42" t="s">
        <v>5</v>
      </c>
      <c r="D8" s="44">
        <v>0.58</v>
      </c>
      <c r="E8" s="44">
        <f>D8</f>
        <v>0.58</v>
      </c>
      <c r="F8" s="44">
        <f>'Прейскурант для гр.РБ'!F8</f>
        <v>1.269062</v>
      </c>
      <c r="G8" s="44">
        <f>E8+F8</f>
        <v>1.849062</v>
      </c>
    </row>
    <row r="9" spans="1:7" ht="17.25" customHeight="1">
      <c r="A9" s="42">
        <v>2</v>
      </c>
      <c r="B9" s="41" t="s">
        <v>50</v>
      </c>
      <c r="C9" s="41" t="s">
        <v>5</v>
      </c>
      <c r="D9" s="45">
        <v>0.87</v>
      </c>
      <c r="E9" s="44">
        <f aca="true" t="shared" si="0" ref="E9:E22">D9</f>
        <v>0.87</v>
      </c>
      <c r="F9" s="44">
        <f>'Прейскурант для гр.РБ'!F9</f>
        <v>1.2792739999999998</v>
      </c>
      <c r="G9" s="44">
        <f aca="true" t="shared" si="1" ref="G9:G22">E9+F9</f>
        <v>2.1492739999999997</v>
      </c>
    </row>
    <row r="10" spans="1:7" ht="15.75">
      <c r="A10" s="42">
        <v>3</v>
      </c>
      <c r="B10" s="41" t="s">
        <v>31</v>
      </c>
      <c r="C10" s="41" t="s">
        <v>5</v>
      </c>
      <c r="D10" s="45">
        <v>1.3</v>
      </c>
      <c r="E10" s="44">
        <f t="shared" si="0"/>
        <v>1.3</v>
      </c>
      <c r="F10" s="44">
        <f>'Прейскурант для гр.РБ'!F10</f>
        <v>0.5305219999999999</v>
      </c>
      <c r="G10" s="44">
        <f t="shared" si="1"/>
        <v>1.830522</v>
      </c>
    </row>
    <row r="11" spans="1:7" ht="15.75">
      <c r="A11" s="42">
        <v>4</v>
      </c>
      <c r="B11" s="41" t="s">
        <v>38</v>
      </c>
      <c r="C11" s="41" t="s">
        <v>5</v>
      </c>
      <c r="D11" s="45">
        <v>1.3</v>
      </c>
      <c r="E11" s="44">
        <f t="shared" si="0"/>
        <v>1.3</v>
      </c>
      <c r="F11" s="44">
        <f>'Прейскурант для гр.РБ'!F11</f>
        <v>0.46172199999999997</v>
      </c>
      <c r="G11" s="44">
        <f t="shared" si="1"/>
        <v>1.761722</v>
      </c>
    </row>
    <row r="12" spans="1:7" ht="15.75">
      <c r="A12" s="42">
        <v>5</v>
      </c>
      <c r="B12" s="41" t="s">
        <v>40</v>
      </c>
      <c r="C12" s="41" t="s">
        <v>5</v>
      </c>
      <c r="D12" s="45">
        <v>1.01</v>
      </c>
      <c r="E12" s="44">
        <f t="shared" si="0"/>
        <v>1.01</v>
      </c>
      <c r="F12" s="44">
        <f>'Прейскурант для гр.РБ'!F12</f>
        <v>0.268354</v>
      </c>
      <c r="G12" s="44">
        <f t="shared" si="1"/>
        <v>1.278354</v>
      </c>
    </row>
    <row r="13" spans="1:7" ht="15.75">
      <c r="A13" s="42">
        <v>6</v>
      </c>
      <c r="B13" s="41" t="s">
        <v>42</v>
      </c>
      <c r="C13" s="41" t="s">
        <v>5</v>
      </c>
      <c r="D13" s="45">
        <v>1.74</v>
      </c>
      <c r="E13" s="44">
        <f t="shared" si="0"/>
        <v>1.74</v>
      </c>
      <c r="F13" s="44">
        <f>'Прейскурант для гр.РБ'!F13</f>
        <v>0.712592</v>
      </c>
      <c r="G13" s="44">
        <f t="shared" si="1"/>
        <v>2.452592</v>
      </c>
    </row>
    <row r="14" spans="1:7" ht="15.75">
      <c r="A14" s="42">
        <v>7</v>
      </c>
      <c r="B14" s="41" t="s">
        <v>52</v>
      </c>
      <c r="C14" s="41" t="s">
        <v>5</v>
      </c>
      <c r="D14" s="45">
        <v>1.3</v>
      </c>
      <c r="E14" s="44">
        <f t="shared" si="0"/>
        <v>1.3</v>
      </c>
      <c r="F14" s="44">
        <f>'Прейскурант для гр.РБ'!F14</f>
        <v>1.721932</v>
      </c>
      <c r="G14" s="44">
        <f t="shared" si="1"/>
        <v>3.021932</v>
      </c>
    </row>
    <row r="15" spans="1:7" ht="15.75">
      <c r="A15" s="42">
        <v>8</v>
      </c>
      <c r="B15" s="41" t="s">
        <v>132</v>
      </c>
      <c r="C15" s="41" t="s">
        <v>5</v>
      </c>
      <c r="D15" s="45">
        <v>2.52</v>
      </c>
      <c r="E15" s="44">
        <f t="shared" si="0"/>
        <v>2.52</v>
      </c>
      <c r="F15" s="44">
        <f>'Прейскурант для гр.РБ'!F15</f>
        <v>1.8266420000000003</v>
      </c>
      <c r="G15" s="44">
        <f t="shared" si="1"/>
        <v>4.346642</v>
      </c>
    </row>
    <row r="16" spans="1:7" ht="17.25" customHeight="1">
      <c r="A16" s="42">
        <v>9</v>
      </c>
      <c r="B16" s="42" t="s">
        <v>125</v>
      </c>
      <c r="C16" s="42" t="s">
        <v>9</v>
      </c>
      <c r="D16" s="44">
        <v>1.72</v>
      </c>
      <c r="E16" s="44">
        <f t="shared" si="0"/>
        <v>1.72</v>
      </c>
      <c r="F16" s="44">
        <f>'Прейскурант для гр.РБ'!F16</f>
        <v>0.1425</v>
      </c>
      <c r="G16" s="44">
        <f t="shared" si="1"/>
        <v>1.8625</v>
      </c>
    </row>
    <row r="17" spans="1:7" ht="21" customHeight="1">
      <c r="A17" s="42">
        <v>10</v>
      </c>
      <c r="B17" s="42" t="s">
        <v>126</v>
      </c>
      <c r="C17" s="42" t="s">
        <v>5</v>
      </c>
      <c r="D17" s="44">
        <v>1.72</v>
      </c>
      <c r="E17" s="44">
        <f t="shared" si="0"/>
        <v>1.72</v>
      </c>
      <c r="F17" s="44">
        <f>'Прейскурант для гр.РБ'!F17</f>
        <v>0</v>
      </c>
      <c r="G17" s="44">
        <f t="shared" si="1"/>
        <v>1.72</v>
      </c>
    </row>
    <row r="18" spans="1:7" ht="15.75">
      <c r="A18" s="42">
        <v>11</v>
      </c>
      <c r="B18" s="42" t="s">
        <v>127</v>
      </c>
      <c r="C18" s="42" t="s">
        <v>5</v>
      </c>
      <c r="D18" s="44">
        <v>1.29</v>
      </c>
      <c r="E18" s="44">
        <f t="shared" si="0"/>
        <v>1.29</v>
      </c>
      <c r="F18" s="44">
        <f>'Прейскурант для гр.РБ'!F18</f>
        <v>0.3538300000000001</v>
      </c>
      <c r="G18" s="44">
        <f t="shared" si="1"/>
        <v>1.6438300000000001</v>
      </c>
    </row>
    <row r="19" spans="1:7" ht="15.75">
      <c r="A19" s="42">
        <v>12</v>
      </c>
      <c r="B19" s="42" t="s">
        <v>169</v>
      </c>
      <c r="C19" s="42" t="s">
        <v>5</v>
      </c>
      <c r="D19" s="44">
        <v>1.44</v>
      </c>
      <c r="E19" s="44">
        <f t="shared" si="0"/>
        <v>1.44</v>
      </c>
      <c r="F19" s="44">
        <f>'Прейскурант для гр.РБ'!F19</f>
        <v>1.26206</v>
      </c>
      <c r="G19" s="44">
        <f t="shared" si="1"/>
        <v>2.70206</v>
      </c>
    </row>
    <row r="20" spans="1:7" ht="31.5">
      <c r="A20" s="42">
        <v>13</v>
      </c>
      <c r="B20" s="42" t="s">
        <v>149</v>
      </c>
      <c r="C20" s="42" t="s">
        <v>5</v>
      </c>
      <c r="D20" s="44">
        <v>0.87</v>
      </c>
      <c r="E20" s="44">
        <f t="shared" si="0"/>
        <v>0.87</v>
      </c>
      <c r="F20" s="44">
        <f>'Прейскурант для гр.РБ'!F20</f>
        <v>2.205921</v>
      </c>
      <c r="G20" s="44">
        <f t="shared" si="1"/>
        <v>3.075921</v>
      </c>
    </row>
    <row r="21" spans="1:7" ht="15.75">
      <c r="A21" s="42">
        <v>14</v>
      </c>
      <c r="B21" s="42" t="s">
        <v>160</v>
      </c>
      <c r="C21" s="42" t="s">
        <v>5</v>
      </c>
      <c r="D21" s="44">
        <v>0.58</v>
      </c>
      <c r="E21" s="44">
        <f t="shared" si="0"/>
        <v>0.58</v>
      </c>
      <c r="F21" s="44">
        <f>'Прейскурант для гр.РБ'!F21</f>
        <v>15.642962</v>
      </c>
      <c r="G21" s="44">
        <f t="shared" si="1"/>
        <v>16.222962</v>
      </c>
    </row>
    <row r="22" spans="1:7" ht="46.5" customHeight="1">
      <c r="A22" s="42">
        <v>15</v>
      </c>
      <c r="B22" s="42" t="s">
        <v>162</v>
      </c>
      <c r="C22" s="42" t="s">
        <v>5</v>
      </c>
      <c r="D22" s="44">
        <v>1.97</v>
      </c>
      <c r="E22" s="44">
        <f t="shared" si="0"/>
        <v>1.97</v>
      </c>
      <c r="F22" s="44">
        <f>'Прейскурант для гр.РБ'!F22</f>
        <v>1.2171699999999999</v>
      </c>
      <c r="G22" s="44">
        <f t="shared" si="1"/>
        <v>3.18717</v>
      </c>
    </row>
    <row r="23" spans="1:7" ht="15" customHeight="1">
      <c r="A23" s="42">
        <v>16</v>
      </c>
      <c r="B23" s="158" t="s">
        <v>60</v>
      </c>
      <c r="C23" s="159"/>
      <c r="D23" s="159"/>
      <c r="E23" s="159"/>
      <c r="F23" s="159"/>
      <c r="G23" s="160"/>
    </row>
    <row r="24" spans="1:7" ht="15.75">
      <c r="A24" s="42" t="s">
        <v>219</v>
      </c>
      <c r="B24" s="42" t="s">
        <v>221</v>
      </c>
      <c r="C24" s="42" t="s">
        <v>5</v>
      </c>
      <c r="D24" s="44">
        <v>1.42</v>
      </c>
      <c r="E24" s="44">
        <f>D24</f>
        <v>1.42</v>
      </c>
      <c r="F24" s="44">
        <f>'Мед-ты РБ'!F249</f>
        <v>18.451932</v>
      </c>
      <c r="G24" s="44">
        <f>E24+F24</f>
        <v>19.871932</v>
      </c>
    </row>
    <row r="25" spans="1:7" ht="15.75">
      <c r="A25" s="42" t="s">
        <v>220</v>
      </c>
      <c r="B25" s="42" t="s">
        <v>222</v>
      </c>
      <c r="C25" s="42" t="s">
        <v>5</v>
      </c>
      <c r="D25" s="44">
        <v>1.42</v>
      </c>
      <c r="E25" s="44">
        <f>D25</f>
        <v>1.42</v>
      </c>
      <c r="F25" s="44">
        <f>'Мед-ты РБ'!F265</f>
        <v>18.451932</v>
      </c>
      <c r="G25" s="44">
        <f>E25+F25</f>
        <v>19.871932</v>
      </c>
    </row>
    <row r="26" spans="1:7" ht="50.25" customHeight="1">
      <c r="A26" s="42">
        <v>17</v>
      </c>
      <c r="B26" s="42" t="str">
        <f>'Прейскурант для ин.гр.'!B26</f>
        <v>Определение протромбинового (тромбопластинового) времени с тромбопластин-кальциевой смесью с автоматическим выражением в виде МНО</v>
      </c>
      <c r="C26" s="42" t="s">
        <v>5</v>
      </c>
      <c r="D26" s="42">
        <v>2.72</v>
      </c>
      <c r="E26" s="44">
        <f>D26</f>
        <v>2.72</v>
      </c>
      <c r="F26" s="44">
        <f>'Мед-ты РБ'!F287</f>
        <v>5.199924</v>
      </c>
      <c r="G26" s="44">
        <f>E26+F26</f>
        <v>7.919924</v>
      </c>
    </row>
    <row r="27" spans="1:7" ht="15.75">
      <c r="A27" s="153" t="str">
        <f>'Прейскурант для гр.РБ'!A34:G34</f>
        <v>Экономист                                ______________                                              М.С.Андруцевич</v>
      </c>
      <c r="B27" s="153"/>
      <c r="C27" s="153"/>
      <c r="D27" s="153"/>
      <c r="E27" s="153"/>
      <c r="F27" s="153"/>
      <c r="G27" s="153"/>
    </row>
    <row r="28" spans="1:7" ht="15.75">
      <c r="A28" s="70"/>
      <c r="B28" s="70"/>
      <c r="C28" s="70"/>
      <c r="D28" s="70"/>
      <c r="E28" s="70"/>
      <c r="F28" s="70"/>
      <c r="G28" s="70"/>
    </row>
  </sheetData>
  <sheetProtection/>
  <mergeCells count="8">
    <mergeCell ref="A27:G27"/>
    <mergeCell ref="E1:G1"/>
    <mergeCell ref="E2:G2"/>
    <mergeCell ref="E3:G3"/>
    <mergeCell ref="E4:G4"/>
    <mergeCell ref="A5:G5"/>
    <mergeCell ref="A6:G6"/>
    <mergeCell ref="B23:G23"/>
  </mergeCells>
  <printOptions/>
  <pageMargins left="0" right="0" top="0" bottom="0" header="0" footer="0"/>
  <pageSetup horizontalDpi="300" verticalDpi="3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F233"/>
  <sheetViews>
    <sheetView zoomScalePageLayoutView="0" workbookViewId="0" topLeftCell="A219">
      <selection activeCell="F233" sqref="F233"/>
    </sheetView>
  </sheetViews>
  <sheetFormatPr defaultColWidth="9.140625" defaultRowHeight="15"/>
  <cols>
    <col min="1" max="1" width="7.7109375" style="48" customWidth="1"/>
    <col min="2" max="2" width="45.7109375" style="48" customWidth="1"/>
    <col min="3" max="6" width="10.7109375" style="48" customWidth="1"/>
    <col min="7" max="11" width="9.140625" style="48" customWidth="1"/>
  </cols>
  <sheetData>
    <row r="1" spans="1:6" ht="15" customHeight="1">
      <c r="A1" s="114" t="s">
        <v>183</v>
      </c>
      <c r="B1" s="114"/>
      <c r="C1" s="114"/>
      <c r="D1" s="114"/>
      <c r="E1" s="114"/>
      <c r="F1" s="114"/>
    </row>
    <row r="2" spans="1:6" ht="22.5">
      <c r="A2" s="2" t="s">
        <v>0</v>
      </c>
      <c r="B2" s="2" t="s">
        <v>72</v>
      </c>
      <c r="C2" s="2" t="s">
        <v>77</v>
      </c>
      <c r="D2" s="2" t="s">
        <v>79</v>
      </c>
      <c r="E2" s="3" t="s">
        <v>78</v>
      </c>
      <c r="F2" s="4" t="s">
        <v>80</v>
      </c>
    </row>
    <row r="3" spans="1:6" ht="15">
      <c r="A3" s="11" t="s">
        <v>15</v>
      </c>
      <c r="B3" s="104" t="s">
        <v>174</v>
      </c>
      <c r="C3" s="104"/>
      <c r="D3" s="104"/>
      <c r="E3" s="104"/>
      <c r="F3" s="104"/>
    </row>
    <row r="4" spans="1:6" ht="48">
      <c r="A4" s="12" t="s">
        <v>175</v>
      </c>
      <c r="B4" s="13" t="s">
        <v>6</v>
      </c>
      <c r="C4" s="13" t="s">
        <v>7</v>
      </c>
      <c r="D4" s="118">
        <v>0.25</v>
      </c>
      <c r="E4" s="118"/>
      <c r="F4" s="118"/>
    </row>
    <row r="5" spans="1:6" ht="36">
      <c r="A5" s="12" t="s">
        <v>176</v>
      </c>
      <c r="B5" s="13" t="s">
        <v>8</v>
      </c>
      <c r="C5" s="13" t="s">
        <v>9</v>
      </c>
      <c r="D5" s="118">
        <v>0.25</v>
      </c>
      <c r="E5" s="118"/>
      <c r="F5" s="118"/>
    </row>
    <row r="6" spans="1:6" ht="15">
      <c r="A6" s="120"/>
      <c r="B6" s="8" t="s">
        <v>19</v>
      </c>
      <c r="C6" s="8" t="s">
        <v>112</v>
      </c>
      <c r="D6" s="8">
        <v>1</v>
      </c>
      <c r="E6" s="16">
        <f>'Мед-ты РБ'!E6</f>
        <v>0.0218</v>
      </c>
      <c r="F6" s="24">
        <f>D6*E6</f>
        <v>0.0218</v>
      </c>
    </row>
    <row r="7" spans="1:6" ht="15">
      <c r="A7" s="120"/>
      <c r="B7" s="8" t="s">
        <v>32</v>
      </c>
      <c r="C7" s="8" t="s">
        <v>111</v>
      </c>
      <c r="D7" s="8">
        <v>1</v>
      </c>
      <c r="E7" s="16">
        <f>'Мед-ты РБ'!E7</f>
        <v>0.01148</v>
      </c>
      <c r="F7" s="24">
        <f aca="true" t="shared" si="0" ref="F7:F17">D7*E7</f>
        <v>0.01148</v>
      </c>
    </row>
    <row r="8" spans="1:6" ht="15">
      <c r="A8" s="120"/>
      <c r="B8" s="8" t="s">
        <v>21</v>
      </c>
      <c r="C8" s="8" t="s">
        <v>114</v>
      </c>
      <c r="D8" s="8">
        <v>1</v>
      </c>
      <c r="E8" s="16">
        <f>'Мед-ты РБ'!E8</f>
        <v>0.00809</v>
      </c>
      <c r="F8" s="24">
        <f t="shared" si="0"/>
        <v>0.00809</v>
      </c>
    </row>
    <row r="9" spans="1:6" ht="15">
      <c r="A9" s="120"/>
      <c r="B9" s="8" t="s">
        <v>22</v>
      </c>
      <c r="C9" s="8" t="s">
        <v>115</v>
      </c>
      <c r="D9" s="8">
        <v>1</v>
      </c>
      <c r="E9" s="16">
        <f>'Мед-ты РБ'!E9</f>
        <v>1.18</v>
      </c>
      <c r="F9" s="24">
        <f t="shared" si="0"/>
        <v>1.18</v>
      </c>
    </row>
    <row r="10" spans="1:6" ht="15">
      <c r="A10" s="120"/>
      <c r="B10" s="8" t="s">
        <v>47</v>
      </c>
      <c r="C10" s="8" t="s">
        <v>112</v>
      </c>
      <c r="D10" s="8">
        <v>1</v>
      </c>
      <c r="E10" s="16">
        <f>'Мед-ты РБ'!E10</f>
        <v>0</v>
      </c>
      <c r="F10" s="24">
        <f t="shared" si="0"/>
        <v>0</v>
      </c>
    </row>
    <row r="11" spans="1:6" ht="15">
      <c r="A11" s="120"/>
      <c r="B11" s="8" t="s">
        <v>23</v>
      </c>
      <c r="C11" s="8" t="s">
        <v>112</v>
      </c>
      <c r="D11" s="8">
        <v>3</v>
      </c>
      <c r="E11" s="16">
        <f>'Мед-ты РБ'!E11</f>
        <v>0</v>
      </c>
      <c r="F11" s="24">
        <f t="shared" si="0"/>
        <v>0</v>
      </c>
    </row>
    <row r="12" spans="1:6" ht="15">
      <c r="A12" s="120"/>
      <c r="B12" s="8" t="s">
        <v>24</v>
      </c>
      <c r="C12" s="8" t="s">
        <v>114</v>
      </c>
      <c r="D12" s="8">
        <v>0.4</v>
      </c>
      <c r="E12" s="16">
        <f>'Мед-ты РБ'!E12</f>
        <v>0.01498</v>
      </c>
      <c r="F12" s="24">
        <f t="shared" si="0"/>
        <v>0.005992000000000001</v>
      </c>
    </row>
    <row r="13" spans="1:6" ht="15">
      <c r="A13" s="120"/>
      <c r="B13" s="8" t="s">
        <v>25</v>
      </c>
      <c r="C13" s="8" t="s">
        <v>112</v>
      </c>
      <c r="D13" s="8">
        <v>1</v>
      </c>
      <c r="E13" s="16">
        <f>'Мед-ты РБ'!E13</f>
        <v>0</v>
      </c>
      <c r="F13" s="24">
        <f t="shared" si="0"/>
        <v>0</v>
      </c>
    </row>
    <row r="14" spans="1:6" ht="15">
      <c r="A14" s="120"/>
      <c r="B14" s="8" t="s">
        <v>26</v>
      </c>
      <c r="C14" s="8" t="s">
        <v>114</v>
      </c>
      <c r="D14" s="8">
        <v>10</v>
      </c>
      <c r="E14" s="16">
        <f>'Мед-ты РБ'!E14</f>
        <v>0.00317</v>
      </c>
      <c r="F14" s="24">
        <f t="shared" si="0"/>
        <v>0.0317</v>
      </c>
    </row>
    <row r="15" spans="1:6" ht="15">
      <c r="A15" s="120"/>
      <c r="B15" s="8" t="s">
        <v>48</v>
      </c>
      <c r="C15" s="8" t="s">
        <v>114</v>
      </c>
      <c r="D15" s="8">
        <v>0.4</v>
      </c>
      <c r="E15" s="16">
        <f>'Мед-ты РБ'!E15</f>
        <v>0</v>
      </c>
      <c r="F15" s="24">
        <f t="shared" si="0"/>
        <v>0</v>
      </c>
    </row>
    <row r="16" spans="1:6" ht="15">
      <c r="A16" s="120"/>
      <c r="B16" s="8" t="s">
        <v>49</v>
      </c>
      <c r="C16" s="8" t="s">
        <v>114</v>
      </c>
      <c r="D16" s="8">
        <v>0.5</v>
      </c>
      <c r="E16" s="16">
        <f>'Мед-ты РБ'!E16</f>
        <v>0</v>
      </c>
      <c r="F16" s="24">
        <f t="shared" si="0"/>
        <v>0</v>
      </c>
    </row>
    <row r="17" spans="1:6" ht="15">
      <c r="A17" s="120"/>
      <c r="B17" s="8" t="s">
        <v>30</v>
      </c>
      <c r="C17" s="8" t="s">
        <v>111</v>
      </c>
      <c r="D17" s="8">
        <v>1</v>
      </c>
      <c r="E17" s="16">
        <f>'Мед-ты РБ'!E17</f>
        <v>0.01</v>
      </c>
      <c r="F17" s="24">
        <f t="shared" si="0"/>
        <v>0.01</v>
      </c>
    </row>
    <row r="18" spans="1:6" ht="15">
      <c r="A18" s="120"/>
      <c r="B18" s="104" t="s">
        <v>88</v>
      </c>
      <c r="C18" s="104"/>
      <c r="D18" s="104"/>
      <c r="E18" s="104"/>
      <c r="F18" s="38">
        <f>D4+D5</f>
        <v>0.5</v>
      </c>
    </row>
    <row r="19" spans="1:6" ht="15">
      <c r="A19" s="120"/>
      <c r="B19" s="104" t="s">
        <v>89</v>
      </c>
      <c r="C19" s="104"/>
      <c r="D19" s="104"/>
      <c r="E19" s="104"/>
      <c r="F19" s="38">
        <f>SUM(F6:F17)</f>
        <v>1.269062</v>
      </c>
    </row>
    <row r="20" spans="1:6" ht="15">
      <c r="A20" s="11">
        <v>2</v>
      </c>
      <c r="B20" s="104" t="s">
        <v>18</v>
      </c>
      <c r="C20" s="104"/>
      <c r="D20" s="104"/>
      <c r="E20" s="104"/>
      <c r="F20" s="104"/>
    </row>
    <row r="21" spans="1:6" ht="48">
      <c r="A21" s="8" t="s">
        <v>16</v>
      </c>
      <c r="B21" s="13" t="s">
        <v>6</v>
      </c>
      <c r="C21" s="13" t="s">
        <v>7</v>
      </c>
      <c r="D21" s="117">
        <f>D4</f>
        <v>0.25</v>
      </c>
      <c r="E21" s="117"/>
      <c r="F21" s="117"/>
    </row>
    <row r="22" spans="1:6" ht="36">
      <c r="A22" s="120" t="s">
        <v>76</v>
      </c>
      <c r="B22" s="13" t="s">
        <v>10</v>
      </c>
      <c r="C22" s="13" t="s">
        <v>9</v>
      </c>
      <c r="D22" s="118">
        <v>0.5</v>
      </c>
      <c r="E22" s="118"/>
      <c r="F22" s="118"/>
    </row>
    <row r="23" spans="1:6" ht="15">
      <c r="A23" s="120"/>
      <c r="B23" s="8" t="s">
        <v>19</v>
      </c>
      <c r="C23" s="8" t="s">
        <v>112</v>
      </c>
      <c r="D23" s="8">
        <v>1</v>
      </c>
      <c r="E23" s="16">
        <f>'Мед-ты РБ'!E23</f>
        <v>0.0218</v>
      </c>
      <c r="F23" s="24">
        <f>D23*E23</f>
        <v>0.0218</v>
      </c>
    </row>
    <row r="24" spans="1:6" ht="15">
      <c r="A24" s="120"/>
      <c r="B24" s="8" t="s">
        <v>32</v>
      </c>
      <c r="C24" s="8" t="s">
        <v>111</v>
      </c>
      <c r="D24" s="8">
        <v>1</v>
      </c>
      <c r="E24" s="16">
        <f>'Мед-ты РБ'!E24</f>
        <v>0.01148</v>
      </c>
      <c r="F24" s="24">
        <f aca="true" t="shared" si="1" ref="F24:F37">D24*E24</f>
        <v>0.01148</v>
      </c>
    </row>
    <row r="25" spans="1:6" ht="15">
      <c r="A25" s="120"/>
      <c r="B25" s="8" t="s">
        <v>21</v>
      </c>
      <c r="C25" s="8" t="s">
        <v>114</v>
      </c>
      <c r="D25" s="8">
        <v>1</v>
      </c>
      <c r="E25" s="16">
        <f>'Мед-ты РБ'!E25</f>
        <v>0.00809</v>
      </c>
      <c r="F25" s="24">
        <f t="shared" si="1"/>
        <v>0.00809</v>
      </c>
    </row>
    <row r="26" spans="1:6" ht="15">
      <c r="A26" s="120"/>
      <c r="B26" s="8" t="s">
        <v>22</v>
      </c>
      <c r="C26" s="8" t="s">
        <v>115</v>
      </c>
      <c r="D26" s="8">
        <v>1</v>
      </c>
      <c r="E26" s="16">
        <f>'Мед-ты РБ'!E26</f>
        <v>1.18</v>
      </c>
      <c r="F26" s="24">
        <f t="shared" si="1"/>
        <v>1.18</v>
      </c>
    </row>
    <row r="27" spans="1:6" ht="15">
      <c r="A27" s="120"/>
      <c r="B27" s="8" t="s">
        <v>47</v>
      </c>
      <c r="C27" s="8" t="s">
        <v>112</v>
      </c>
      <c r="D27" s="8">
        <v>1</v>
      </c>
      <c r="E27" s="16">
        <f>'Мед-ты РБ'!E27</f>
        <v>0</v>
      </c>
      <c r="F27" s="24">
        <f t="shared" si="1"/>
        <v>0</v>
      </c>
    </row>
    <row r="28" spans="1:6" ht="15">
      <c r="A28" s="120"/>
      <c r="B28" s="8" t="s">
        <v>23</v>
      </c>
      <c r="C28" s="8" t="s">
        <v>112</v>
      </c>
      <c r="D28" s="8">
        <v>3</v>
      </c>
      <c r="E28" s="16">
        <f>'Мед-ты РБ'!E28</f>
        <v>0</v>
      </c>
      <c r="F28" s="24">
        <f t="shared" si="1"/>
        <v>0</v>
      </c>
    </row>
    <row r="29" spans="1:6" ht="15">
      <c r="A29" s="120"/>
      <c r="B29" s="8" t="s">
        <v>24</v>
      </c>
      <c r="C29" s="8" t="s">
        <v>114</v>
      </c>
      <c r="D29" s="8">
        <v>0.4</v>
      </c>
      <c r="E29" s="16">
        <f>'Мед-ты РБ'!E29</f>
        <v>0.01498</v>
      </c>
      <c r="F29" s="24">
        <f t="shared" si="1"/>
        <v>0.005992000000000001</v>
      </c>
    </row>
    <row r="30" spans="1:6" ht="15">
      <c r="A30" s="120"/>
      <c r="B30" s="8" t="s">
        <v>25</v>
      </c>
      <c r="C30" s="8" t="s">
        <v>112</v>
      </c>
      <c r="D30" s="8">
        <v>1</v>
      </c>
      <c r="E30" s="16">
        <f>'Мед-ты РБ'!E30</f>
        <v>0</v>
      </c>
      <c r="F30" s="24">
        <f t="shared" si="1"/>
        <v>0</v>
      </c>
    </row>
    <row r="31" spans="1:6" ht="15">
      <c r="A31" s="120"/>
      <c r="B31" s="8" t="s">
        <v>26</v>
      </c>
      <c r="C31" s="8" t="s">
        <v>114</v>
      </c>
      <c r="D31" s="8">
        <v>10</v>
      </c>
      <c r="E31" s="16">
        <f>'Мед-ты РБ'!E31</f>
        <v>0.00317</v>
      </c>
      <c r="F31" s="24">
        <f t="shared" si="1"/>
        <v>0.0317</v>
      </c>
    </row>
    <row r="32" spans="1:6" ht="15">
      <c r="A32" s="120"/>
      <c r="B32" s="8" t="s">
        <v>48</v>
      </c>
      <c r="C32" s="8" t="s">
        <v>114</v>
      </c>
      <c r="D32" s="8">
        <v>0.4</v>
      </c>
      <c r="E32" s="16">
        <f>'Мед-ты РБ'!E32</f>
        <v>0</v>
      </c>
      <c r="F32" s="24">
        <f t="shared" si="1"/>
        <v>0</v>
      </c>
    </row>
    <row r="33" spans="1:6" ht="15">
      <c r="A33" s="120"/>
      <c r="B33" s="8" t="s">
        <v>49</v>
      </c>
      <c r="C33" s="8" t="s">
        <v>114</v>
      </c>
      <c r="D33" s="8">
        <v>0.5</v>
      </c>
      <c r="E33" s="16">
        <f>'Мед-ты РБ'!E33</f>
        <v>0</v>
      </c>
      <c r="F33" s="24">
        <f t="shared" si="1"/>
        <v>0</v>
      </c>
    </row>
    <row r="34" spans="1:6" ht="15">
      <c r="A34" s="120"/>
      <c r="B34" s="17" t="s">
        <v>165</v>
      </c>
      <c r="C34" s="8" t="s">
        <v>114</v>
      </c>
      <c r="D34" s="8">
        <v>1</v>
      </c>
      <c r="E34" s="16">
        <f>'Мед-ты РБ'!E34</f>
        <v>0.0085</v>
      </c>
      <c r="F34" s="24">
        <f t="shared" si="1"/>
        <v>0.0085</v>
      </c>
    </row>
    <row r="35" spans="1:6" ht="15">
      <c r="A35" s="120"/>
      <c r="B35" s="17" t="s">
        <v>28</v>
      </c>
      <c r="C35" s="8" t="s">
        <v>114</v>
      </c>
      <c r="D35" s="8">
        <v>0.01</v>
      </c>
      <c r="E35" s="16">
        <f>'Мед-ты РБ'!E35</f>
        <v>0.0082</v>
      </c>
      <c r="F35" s="24">
        <f t="shared" si="1"/>
        <v>8.200000000000001E-05</v>
      </c>
    </row>
    <row r="36" spans="1:6" ht="15">
      <c r="A36" s="120"/>
      <c r="B36" s="17" t="s">
        <v>29</v>
      </c>
      <c r="C36" s="8" t="s">
        <v>114</v>
      </c>
      <c r="D36" s="8">
        <v>0.05</v>
      </c>
      <c r="E36" s="16">
        <f>'Мед-ты РБ'!E36</f>
        <v>0.0326</v>
      </c>
      <c r="F36" s="24">
        <f t="shared" si="1"/>
        <v>0.00163</v>
      </c>
    </row>
    <row r="37" spans="1:6" ht="15">
      <c r="A37" s="120"/>
      <c r="B37" s="8" t="str">
        <f>B17</f>
        <v>спирт 96,6</v>
      </c>
      <c r="C37" s="8" t="s">
        <v>111</v>
      </c>
      <c r="D37" s="8">
        <v>1</v>
      </c>
      <c r="E37" s="16">
        <f>'Мед-ты РБ'!E37</f>
        <v>0.01</v>
      </c>
      <c r="F37" s="24">
        <f t="shared" si="1"/>
        <v>0.01</v>
      </c>
    </row>
    <row r="38" spans="1:6" ht="15">
      <c r="A38" s="120"/>
      <c r="B38" s="104" t="s">
        <v>88</v>
      </c>
      <c r="C38" s="104"/>
      <c r="D38" s="104"/>
      <c r="E38" s="104"/>
      <c r="F38" s="38">
        <f>D21+D22</f>
        <v>0.75</v>
      </c>
    </row>
    <row r="39" spans="1:6" ht="15">
      <c r="A39" s="120"/>
      <c r="B39" s="104" t="s">
        <v>89</v>
      </c>
      <c r="C39" s="104"/>
      <c r="D39" s="104"/>
      <c r="E39" s="104"/>
      <c r="F39" s="38">
        <f>F23+F24+F25+F26+F27+F28+F29+F30+F31+F32+F33+F34+F35+F36+F37</f>
        <v>1.2792739999999998</v>
      </c>
    </row>
    <row r="40" spans="1:6" ht="15">
      <c r="A40" s="11">
        <v>3</v>
      </c>
      <c r="B40" s="104" t="s">
        <v>31</v>
      </c>
      <c r="C40" s="104"/>
      <c r="D40" s="104"/>
      <c r="E40" s="104"/>
      <c r="F40" s="104"/>
    </row>
    <row r="41" spans="1:6" ht="48">
      <c r="A41" s="8" t="s">
        <v>16</v>
      </c>
      <c r="B41" s="13" t="s">
        <v>6</v>
      </c>
      <c r="C41" s="13" t="s">
        <v>7</v>
      </c>
      <c r="D41" s="106">
        <f>D21</f>
        <v>0.25</v>
      </c>
      <c r="E41" s="106"/>
      <c r="F41" s="106"/>
    </row>
    <row r="42" spans="1:6" ht="15">
      <c r="A42" s="162" t="s">
        <v>81</v>
      </c>
      <c r="B42" s="8" t="s">
        <v>11</v>
      </c>
      <c r="C42" s="8" t="s">
        <v>9</v>
      </c>
      <c r="D42" s="118">
        <v>0.51</v>
      </c>
      <c r="E42" s="118"/>
      <c r="F42" s="118"/>
    </row>
    <row r="43" spans="1:6" ht="15">
      <c r="A43" s="162"/>
      <c r="B43" s="8" t="s">
        <v>32</v>
      </c>
      <c r="C43" s="8" t="s">
        <v>111</v>
      </c>
      <c r="D43" s="8">
        <v>1</v>
      </c>
      <c r="E43" s="16">
        <f>'Мед-ты РБ'!E43</f>
        <v>0.01148</v>
      </c>
      <c r="F43" s="24">
        <f>D43*E43</f>
        <v>0.01148</v>
      </c>
    </row>
    <row r="44" spans="1:6" ht="15">
      <c r="A44" s="162"/>
      <c r="B44" s="8" t="s">
        <v>33</v>
      </c>
      <c r="C44" s="8" t="s">
        <v>112</v>
      </c>
      <c r="D44" s="8">
        <v>1</v>
      </c>
      <c r="E44" s="16">
        <f>'Мед-ты РБ'!E44</f>
        <v>0</v>
      </c>
      <c r="F44" s="24">
        <f>D44*E44</f>
        <v>0</v>
      </c>
    </row>
    <row r="45" spans="1:6" ht="15">
      <c r="A45" s="162"/>
      <c r="B45" s="8" t="s">
        <v>34</v>
      </c>
      <c r="C45" s="8" t="s">
        <v>113</v>
      </c>
      <c r="D45" s="8">
        <v>1</v>
      </c>
      <c r="E45" s="16">
        <f>'Мед-ты РБ'!E45</f>
        <v>0</v>
      </c>
      <c r="F45" s="24">
        <f>D45*E45</f>
        <v>0</v>
      </c>
    </row>
    <row r="46" spans="1:6" ht="15">
      <c r="A46" s="162"/>
      <c r="B46" s="8" t="s">
        <v>21</v>
      </c>
      <c r="C46" s="8" t="s">
        <v>114</v>
      </c>
      <c r="D46" s="8">
        <v>5</v>
      </c>
      <c r="E46" s="16">
        <f>'Мед-ты РБ'!E46</f>
        <v>0.00809</v>
      </c>
      <c r="F46" s="24">
        <f>D46*E46</f>
        <v>0.04045</v>
      </c>
    </row>
    <row r="47" spans="1:6" ht="15">
      <c r="A47" s="162"/>
      <c r="B47" s="8" t="s">
        <v>35</v>
      </c>
      <c r="C47" s="8" t="s">
        <v>112</v>
      </c>
      <c r="D47" s="8">
        <v>0.16</v>
      </c>
      <c r="E47" s="16">
        <f>'Мед-ты РБ'!E47</f>
        <v>1.18</v>
      </c>
      <c r="F47" s="24">
        <f>D47*E47</f>
        <v>0.1888</v>
      </c>
    </row>
    <row r="48" spans="1:6" ht="24">
      <c r="A48" s="120" t="s">
        <v>82</v>
      </c>
      <c r="B48" s="13" t="s">
        <v>12</v>
      </c>
      <c r="C48" s="13" t="s">
        <v>9</v>
      </c>
      <c r="D48" s="118">
        <v>0.37</v>
      </c>
      <c r="E48" s="118"/>
      <c r="F48" s="118"/>
    </row>
    <row r="49" spans="1:6" ht="15">
      <c r="A49" s="120"/>
      <c r="B49" s="8"/>
      <c r="C49" s="8" t="s">
        <v>112</v>
      </c>
      <c r="D49" s="8">
        <v>2</v>
      </c>
      <c r="E49" s="16">
        <f>'Мед-ты РБ'!E49</f>
        <v>0</v>
      </c>
      <c r="F49" s="24">
        <f>D49*E49</f>
        <v>0</v>
      </c>
    </row>
    <row r="50" spans="1:6" ht="15">
      <c r="A50" s="120"/>
      <c r="B50" s="8" t="s">
        <v>37</v>
      </c>
      <c r="C50" s="8" t="s">
        <v>114</v>
      </c>
      <c r="D50" s="8">
        <v>1</v>
      </c>
      <c r="E50" s="16">
        <f>'Мед-ты РБ'!E50</f>
        <v>0.095</v>
      </c>
      <c r="F50" s="24">
        <f>D50*E50</f>
        <v>0.095</v>
      </c>
    </row>
    <row r="51" spans="1:6" ht="15">
      <c r="A51" s="120"/>
      <c r="B51" s="8" t="s">
        <v>35</v>
      </c>
      <c r="C51" s="8" t="s">
        <v>115</v>
      </c>
      <c r="D51" s="8">
        <v>0.16</v>
      </c>
      <c r="E51" s="16">
        <f>'Мед-ты РБ'!E51</f>
        <v>1.18</v>
      </c>
      <c r="F51" s="24">
        <f>D51*E51</f>
        <v>0.1888</v>
      </c>
    </row>
    <row r="52" spans="1:6" ht="15">
      <c r="A52" s="120"/>
      <c r="B52" s="8" t="s">
        <v>24</v>
      </c>
      <c r="C52" s="8" t="s">
        <v>114</v>
      </c>
      <c r="D52" s="8">
        <v>0.4</v>
      </c>
      <c r="E52" s="16">
        <f>'Мед-ты РБ'!E52</f>
        <v>0.01498</v>
      </c>
      <c r="F52" s="24">
        <f>D52*E52</f>
        <v>0.005992000000000001</v>
      </c>
    </row>
    <row r="53" spans="1:6" ht="15">
      <c r="A53" s="120"/>
      <c r="B53" s="104" t="s">
        <v>88</v>
      </c>
      <c r="C53" s="104"/>
      <c r="D53" s="104"/>
      <c r="E53" s="104"/>
      <c r="F53" s="38">
        <f>D41+D42+D48</f>
        <v>1.13</v>
      </c>
    </row>
    <row r="54" spans="1:6" ht="15">
      <c r="A54" s="120"/>
      <c r="B54" s="104" t="s">
        <v>89</v>
      </c>
      <c r="C54" s="104"/>
      <c r="D54" s="104"/>
      <c r="E54" s="104"/>
      <c r="F54" s="38">
        <f>F43+F44+F45+F46+F47+F49+F50+F51+F52</f>
        <v>0.5305219999999999</v>
      </c>
    </row>
    <row r="55" spans="1:6" ht="15">
      <c r="A55" s="11">
        <v>4</v>
      </c>
      <c r="B55" s="104" t="s">
        <v>38</v>
      </c>
      <c r="C55" s="104"/>
      <c r="D55" s="104"/>
      <c r="E55" s="104"/>
      <c r="F55" s="104"/>
    </row>
    <row r="56" spans="1:6" ht="48">
      <c r="A56" s="8" t="s">
        <v>16</v>
      </c>
      <c r="B56" s="13" t="s">
        <v>6</v>
      </c>
      <c r="C56" s="13" t="s">
        <v>7</v>
      </c>
      <c r="D56" s="106">
        <f aca="true" t="shared" si="2" ref="D56:D64">D41</f>
        <v>0.25</v>
      </c>
      <c r="E56" s="106"/>
      <c r="F56" s="106"/>
    </row>
    <row r="57" spans="1:6" ht="15">
      <c r="A57" s="120" t="s">
        <v>81</v>
      </c>
      <c r="B57" s="8" t="s">
        <v>11</v>
      </c>
      <c r="C57" s="8" t="s">
        <v>9</v>
      </c>
      <c r="D57" s="120">
        <f t="shared" si="2"/>
        <v>0.51</v>
      </c>
      <c r="E57" s="120"/>
      <c r="F57" s="120"/>
    </row>
    <row r="58" spans="1:6" ht="15">
      <c r="A58" s="120"/>
      <c r="B58" s="8" t="s">
        <v>32</v>
      </c>
      <c r="C58" s="8" t="str">
        <f>C43</f>
        <v>гр.</v>
      </c>
      <c r="D58" s="18">
        <f t="shared" si="2"/>
        <v>1</v>
      </c>
      <c r="E58" s="16">
        <f>'Мед-ты РБ'!E58</f>
        <v>0.01148</v>
      </c>
      <c r="F58" s="33">
        <f>D58*E58</f>
        <v>0.01148</v>
      </c>
    </row>
    <row r="59" spans="1:6" ht="15">
      <c r="A59" s="120"/>
      <c r="B59" s="8" t="s">
        <v>33</v>
      </c>
      <c r="C59" s="8" t="str">
        <f>C44</f>
        <v>шт.</v>
      </c>
      <c r="D59" s="18">
        <f t="shared" si="2"/>
        <v>1</v>
      </c>
      <c r="E59" s="16">
        <f>'Мед-ты РБ'!E59</f>
        <v>0</v>
      </c>
      <c r="F59" s="33">
        <f>D59*E59</f>
        <v>0</v>
      </c>
    </row>
    <row r="60" spans="1:6" ht="15">
      <c r="A60" s="120"/>
      <c r="B60" s="8" t="s">
        <v>34</v>
      </c>
      <c r="C60" s="8" t="str">
        <f>C45</f>
        <v>см.</v>
      </c>
      <c r="D60" s="18">
        <f t="shared" si="2"/>
        <v>1</v>
      </c>
      <c r="E60" s="16">
        <f>'Мед-ты РБ'!E60</f>
        <v>0</v>
      </c>
      <c r="F60" s="33">
        <f>D60*E60</f>
        <v>0</v>
      </c>
    </row>
    <row r="61" spans="1:6" ht="15">
      <c r="A61" s="120"/>
      <c r="B61" s="8" t="s">
        <v>21</v>
      </c>
      <c r="C61" s="8" t="str">
        <f>C46</f>
        <v>мл.</v>
      </c>
      <c r="D61" s="18">
        <f t="shared" si="2"/>
        <v>5</v>
      </c>
      <c r="E61" s="16">
        <f>'Мед-ты РБ'!E61</f>
        <v>0.00809</v>
      </c>
      <c r="F61" s="33">
        <f>D61*E61</f>
        <v>0.04045</v>
      </c>
    </row>
    <row r="62" spans="1:6" ht="15">
      <c r="A62" s="120"/>
      <c r="B62" s="8" t="s">
        <v>35</v>
      </c>
      <c r="C62" s="8" t="str">
        <f>C47</f>
        <v>шт.</v>
      </c>
      <c r="D62" s="18">
        <f t="shared" si="2"/>
        <v>0.16</v>
      </c>
      <c r="E62" s="16">
        <f>'Мед-ты РБ'!E62</f>
        <v>1.18</v>
      </c>
      <c r="F62" s="33">
        <f>D62*E62</f>
        <v>0.1888</v>
      </c>
    </row>
    <row r="63" spans="1:6" ht="24">
      <c r="A63" s="120" t="s">
        <v>82</v>
      </c>
      <c r="B63" s="13" t="s">
        <v>12</v>
      </c>
      <c r="C63" s="13" t="s">
        <v>9</v>
      </c>
      <c r="D63" s="117">
        <f t="shared" si="2"/>
        <v>0.37</v>
      </c>
      <c r="E63" s="117"/>
      <c r="F63" s="117"/>
    </row>
    <row r="64" spans="1:6" ht="15">
      <c r="A64" s="120"/>
      <c r="B64" s="8"/>
      <c r="C64" s="8" t="str">
        <f>C49</f>
        <v>шт.</v>
      </c>
      <c r="D64" s="18">
        <f t="shared" si="2"/>
        <v>2</v>
      </c>
      <c r="E64" s="19">
        <f>'Мед-ты РБ'!E64</f>
        <v>0</v>
      </c>
      <c r="F64" s="33">
        <f>D64*E64</f>
        <v>0</v>
      </c>
    </row>
    <row r="65" spans="1:6" ht="15">
      <c r="A65" s="120"/>
      <c r="B65" s="8" t="s">
        <v>39</v>
      </c>
      <c r="C65" s="8" t="str">
        <f aca="true" t="shared" si="3" ref="C65:D67">C50</f>
        <v>мл.</v>
      </c>
      <c r="D65" s="18">
        <f t="shared" si="3"/>
        <v>1</v>
      </c>
      <c r="E65" s="19">
        <f>'Мед-ты РБ'!E65</f>
        <v>0.0262</v>
      </c>
      <c r="F65" s="33">
        <f>D65*E65</f>
        <v>0.0262</v>
      </c>
    </row>
    <row r="66" spans="1:6" ht="15">
      <c r="A66" s="120"/>
      <c r="B66" s="8" t="s">
        <v>35</v>
      </c>
      <c r="C66" s="8" t="str">
        <f t="shared" si="3"/>
        <v>пар.</v>
      </c>
      <c r="D66" s="18">
        <f t="shared" si="3"/>
        <v>0.16</v>
      </c>
      <c r="E66" s="19">
        <f>'Мед-ты РБ'!E66</f>
        <v>1.18</v>
      </c>
      <c r="F66" s="33">
        <f>D66*E66</f>
        <v>0.1888</v>
      </c>
    </row>
    <row r="67" spans="1:6" ht="15">
      <c r="A67" s="120"/>
      <c r="B67" s="8" t="s">
        <v>24</v>
      </c>
      <c r="C67" s="8" t="str">
        <f t="shared" si="3"/>
        <v>мл.</v>
      </c>
      <c r="D67" s="18">
        <f t="shared" si="3"/>
        <v>0.4</v>
      </c>
      <c r="E67" s="19">
        <f>'Мед-ты РБ'!E67</f>
        <v>0.01498</v>
      </c>
      <c r="F67" s="33">
        <f>D67*E67</f>
        <v>0.005992000000000001</v>
      </c>
    </row>
    <row r="68" spans="1:6" ht="15">
      <c r="A68" s="120"/>
      <c r="B68" s="104" t="s">
        <v>88</v>
      </c>
      <c r="C68" s="104"/>
      <c r="D68" s="104"/>
      <c r="E68" s="104"/>
      <c r="F68" s="38">
        <f>D56+D57+D63</f>
        <v>1.13</v>
      </c>
    </row>
    <row r="69" spans="1:6" ht="15">
      <c r="A69" s="120"/>
      <c r="B69" s="104" t="s">
        <v>89</v>
      </c>
      <c r="C69" s="104"/>
      <c r="D69" s="104"/>
      <c r="E69" s="104"/>
      <c r="F69" s="38">
        <f>F58+F59+F60+F61+F62+F64+F65+F66+F67</f>
        <v>0.46172199999999997</v>
      </c>
    </row>
    <row r="70" spans="1:6" ht="15">
      <c r="A70" s="11" t="s">
        <v>41</v>
      </c>
      <c r="B70" s="104" t="s">
        <v>40</v>
      </c>
      <c r="C70" s="104"/>
      <c r="D70" s="104"/>
      <c r="E70" s="104"/>
      <c r="F70" s="104"/>
    </row>
    <row r="71" spans="1:6" ht="48">
      <c r="A71" s="8" t="s">
        <v>16</v>
      </c>
      <c r="B71" s="13" t="s">
        <v>6</v>
      </c>
      <c r="C71" s="13" t="s">
        <v>7</v>
      </c>
      <c r="D71" s="106">
        <f>D56</f>
        <v>0.25</v>
      </c>
      <c r="E71" s="106"/>
      <c r="F71" s="106"/>
    </row>
    <row r="72" spans="1:6" ht="29.25" customHeight="1">
      <c r="A72" s="120" t="s">
        <v>83</v>
      </c>
      <c r="B72" s="13" t="s">
        <v>8</v>
      </c>
      <c r="C72" s="13" t="s">
        <v>9</v>
      </c>
      <c r="D72" s="121">
        <f>D5</f>
        <v>0.25</v>
      </c>
      <c r="E72" s="121"/>
      <c r="F72" s="121"/>
    </row>
    <row r="73" spans="1:6" ht="15">
      <c r="A73" s="120"/>
      <c r="B73" s="8" t="s">
        <v>19</v>
      </c>
      <c r="C73" s="8" t="s">
        <v>112</v>
      </c>
      <c r="D73" s="8">
        <v>1</v>
      </c>
      <c r="E73" s="21">
        <f>'Мед-ты РБ'!E73</f>
        <v>0.0218</v>
      </c>
      <c r="F73" s="24">
        <f>D73*E73</f>
        <v>0.0218</v>
      </c>
    </row>
    <row r="74" spans="1:6" ht="15">
      <c r="A74" s="120"/>
      <c r="B74" s="8" t="str">
        <f>B58</f>
        <v>вата</v>
      </c>
      <c r="C74" s="8" t="str">
        <f>C58</f>
        <v>гр.</v>
      </c>
      <c r="D74" s="8">
        <f>D58</f>
        <v>1</v>
      </c>
      <c r="E74" s="21">
        <f>'Мед-ты РБ'!E74</f>
        <v>0.01148</v>
      </c>
      <c r="F74" s="24">
        <f>D74*E74</f>
        <v>0.01148</v>
      </c>
    </row>
    <row r="75" spans="1:6" ht="15">
      <c r="A75" s="120"/>
      <c r="B75" s="8" t="s">
        <v>21</v>
      </c>
      <c r="C75" s="8" t="s">
        <v>114</v>
      </c>
      <c r="D75" s="8">
        <v>1</v>
      </c>
      <c r="E75" s="21">
        <f>'Мед-ты РБ'!E75</f>
        <v>0.00809</v>
      </c>
      <c r="F75" s="24">
        <f>D75*E75</f>
        <v>0.00809</v>
      </c>
    </row>
    <row r="76" spans="1:6" ht="15">
      <c r="A76" s="120"/>
      <c r="B76" s="8" t="s">
        <v>24</v>
      </c>
      <c r="C76" s="8" t="s">
        <v>114</v>
      </c>
      <c r="D76" s="8">
        <v>0.4</v>
      </c>
      <c r="E76" s="21">
        <f>'Мед-ты РБ'!E76</f>
        <v>0.01498</v>
      </c>
      <c r="F76" s="24">
        <f>D76*E76</f>
        <v>0.005992000000000001</v>
      </c>
    </row>
    <row r="77" spans="1:6" ht="24">
      <c r="A77" s="120" t="s">
        <v>82</v>
      </c>
      <c r="B77" s="13" t="s">
        <v>12</v>
      </c>
      <c r="C77" s="13" t="s">
        <v>9</v>
      </c>
      <c r="D77" s="106">
        <f>D63</f>
        <v>0.37</v>
      </c>
      <c r="E77" s="106"/>
      <c r="F77" s="106"/>
    </row>
    <row r="78" spans="1:6" ht="15">
      <c r="A78" s="120"/>
      <c r="B78" s="8"/>
      <c r="C78" s="8" t="str">
        <f>C64</f>
        <v>шт.</v>
      </c>
      <c r="D78" s="8">
        <f>D64</f>
        <v>2</v>
      </c>
      <c r="E78" s="15">
        <f>'Мед-ты РБ'!E78</f>
        <v>0</v>
      </c>
      <c r="F78" s="24">
        <f>D78*E78</f>
        <v>0</v>
      </c>
    </row>
    <row r="79" spans="1:6" ht="15">
      <c r="A79" s="120"/>
      <c r="B79" s="8" t="s">
        <v>39</v>
      </c>
      <c r="C79" s="8" t="str">
        <f>C65</f>
        <v>мл.</v>
      </c>
      <c r="D79" s="8">
        <f>D65</f>
        <v>1</v>
      </c>
      <c r="E79" s="15">
        <f>'Мед-ты РБ'!E79</f>
        <v>0.0262</v>
      </c>
      <c r="F79" s="24">
        <f>D79*E79</f>
        <v>0.0262</v>
      </c>
    </row>
    <row r="80" spans="1:6" ht="15">
      <c r="A80" s="120"/>
      <c r="B80" s="8" t="s">
        <v>35</v>
      </c>
      <c r="C80" s="8" t="str">
        <f>C66</f>
        <v>пар.</v>
      </c>
      <c r="D80" s="8">
        <f>D66</f>
        <v>0.16</v>
      </c>
      <c r="E80" s="15">
        <f>'Мед-ты РБ'!E80</f>
        <v>1.18</v>
      </c>
      <c r="F80" s="24">
        <f>D80*E80</f>
        <v>0.1888</v>
      </c>
    </row>
    <row r="81" spans="1:6" ht="15">
      <c r="A81" s="120"/>
      <c r="B81" s="8" t="s">
        <v>24</v>
      </c>
      <c r="C81" s="8" t="str">
        <f>C67</f>
        <v>мл.</v>
      </c>
      <c r="D81" s="8">
        <f>D67</f>
        <v>0.4</v>
      </c>
      <c r="E81" s="15">
        <f>'Мед-ты РБ'!E81</f>
        <v>0.01498</v>
      </c>
      <c r="F81" s="24">
        <f>D81*E81</f>
        <v>0.005992000000000001</v>
      </c>
    </row>
    <row r="82" spans="1:6" ht="15">
      <c r="A82" s="120"/>
      <c r="B82" s="104" t="s">
        <v>88</v>
      </c>
      <c r="C82" s="104"/>
      <c r="D82" s="104"/>
      <c r="E82" s="104"/>
      <c r="F82" s="38">
        <f>D71+D72+D77</f>
        <v>0.87</v>
      </c>
    </row>
    <row r="83" spans="1:6" ht="15">
      <c r="A83" s="120"/>
      <c r="B83" s="104" t="s">
        <v>89</v>
      </c>
      <c r="C83" s="104"/>
      <c r="D83" s="104"/>
      <c r="E83" s="104"/>
      <c r="F83" s="38">
        <f>F73+F74+F75+F76+F78+F79+F80+F81</f>
        <v>0.268354</v>
      </c>
    </row>
    <row r="84" spans="1:6" ht="15">
      <c r="A84" s="11" t="s">
        <v>51</v>
      </c>
      <c r="B84" s="104" t="s">
        <v>42</v>
      </c>
      <c r="C84" s="104"/>
      <c r="D84" s="104"/>
      <c r="E84" s="104"/>
      <c r="F84" s="104"/>
    </row>
    <row r="85" spans="1:6" ht="48">
      <c r="A85" s="8" t="s">
        <v>16</v>
      </c>
      <c r="B85" s="13" t="s">
        <v>6</v>
      </c>
      <c r="C85" s="13" t="s">
        <v>7</v>
      </c>
      <c r="D85" s="106">
        <f>D71</f>
        <v>0.25</v>
      </c>
      <c r="E85" s="106"/>
      <c r="F85" s="106"/>
    </row>
    <row r="86" spans="1:6" ht="24">
      <c r="A86" s="8" t="s">
        <v>84</v>
      </c>
      <c r="B86" s="13" t="s">
        <v>13</v>
      </c>
      <c r="C86" s="13" t="s">
        <v>5</v>
      </c>
      <c r="D86" s="118">
        <v>0.19</v>
      </c>
      <c r="E86" s="118"/>
      <c r="F86" s="118"/>
    </row>
    <row r="87" spans="1:6" ht="15">
      <c r="A87" s="8" t="s">
        <v>85</v>
      </c>
      <c r="B87" s="13" t="s">
        <v>14</v>
      </c>
      <c r="C87" s="13" t="s">
        <v>5</v>
      </c>
      <c r="D87" s="118">
        <v>0.31</v>
      </c>
      <c r="E87" s="118"/>
      <c r="F87" s="118"/>
    </row>
    <row r="88" spans="1:6" ht="15">
      <c r="A88" s="8" t="s">
        <v>118</v>
      </c>
      <c r="B88" s="13" t="s">
        <v>119</v>
      </c>
      <c r="C88" s="13" t="s">
        <v>5</v>
      </c>
      <c r="D88" s="118">
        <v>0.25</v>
      </c>
      <c r="E88" s="118"/>
      <c r="F88" s="118"/>
    </row>
    <row r="89" spans="1:6" ht="15">
      <c r="A89" s="8" t="s">
        <v>86</v>
      </c>
      <c r="B89" s="13" t="s">
        <v>44</v>
      </c>
      <c r="C89" s="13" t="s">
        <v>5</v>
      </c>
      <c r="D89" s="118"/>
      <c r="E89" s="118"/>
      <c r="F89" s="118"/>
    </row>
    <row r="90" spans="1:6" ht="15">
      <c r="A90" s="8" t="s">
        <v>120</v>
      </c>
      <c r="B90" s="13" t="s">
        <v>121</v>
      </c>
      <c r="C90" s="13" t="s">
        <v>5</v>
      </c>
      <c r="D90" s="118"/>
      <c r="E90" s="118"/>
      <c r="F90" s="118"/>
    </row>
    <row r="91" spans="1:6" ht="15">
      <c r="A91" s="8" t="s">
        <v>87</v>
      </c>
      <c r="B91" s="13" t="s">
        <v>43</v>
      </c>
      <c r="C91" s="13" t="s">
        <v>5</v>
      </c>
      <c r="D91" s="118">
        <v>0.5</v>
      </c>
      <c r="E91" s="118"/>
      <c r="F91" s="118"/>
    </row>
    <row r="92" spans="1:6" ht="15">
      <c r="A92" s="120"/>
      <c r="B92" s="8" t="s">
        <v>45</v>
      </c>
      <c r="C92" s="8" t="s">
        <v>114</v>
      </c>
      <c r="D92" s="8">
        <v>1</v>
      </c>
      <c r="E92" s="16">
        <f>'Мед-ты РБ'!E92</f>
        <v>0</v>
      </c>
      <c r="F92" s="24">
        <f>D92*E92</f>
        <v>0</v>
      </c>
    </row>
    <row r="93" spans="1:6" ht="15">
      <c r="A93" s="120"/>
      <c r="B93" s="8" t="s">
        <v>159</v>
      </c>
      <c r="C93" s="8" t="s">
        <v>112</v>
      </c>
      <c r="D93" s="8">
        <v>1</v>
      </c>
      <c r="E93" s="16">
        <f>'Мед-ты РБ'!E93</f>
        <v>0.5178</v>
      </c>
      <c r="F93" s="24">
        <f>D93*E93</f>
        <v>0.5178</v>
      </c>
    </row>
    <row r="94" spans="1:6" ht="15">
      <c r="A94" s="120"/>
      <c r="B94" s="8" t="s">
        <v>46</v>
      </c>
      <c r="C94" s="8" t="s">
        <v>112</v>
      </c>
      <c r="D94" s="8">
        <v>1</v>
      </c>
      <c r="E94" s="16">
        <f>'Мед-ты РБ'!E94</f>
        <v>0</v>
      </c>
      <c r="F94" s="24">
        <f>D94*E94</f>
        <v>0</v>
      </c>
    </row>
    <row r="95" spans="1:6" ht="15">
      <c r="A95" s="120"/>
      <c r="B95" s="8" t="s">
        <v>24</v>
      </c>
      <c r="C95" s="8" t="s">
        <v>114</v>
      </c>
      <c r="D95" s="8">
        <v>0.4</v>
      </c>
      <c r="E95" s="16">
        <f>'Мед-ты РБ'!E95</f>
        <v>0.01498</v>
      </c>
      <c r="F95" s="24">
        <f>D95*E95</f>
        <v>0.005992000000000001</v>
      </c>
    </row>
    <row r="96" spans="1:6" ht="15">
      <c r="A96" s="120"/>
      <c r="B96" s="8" t="s">
        <v>35</v>
      </c>
      <c r="C96" s="8" t="s">
        <v>115</v>
      </c>
      <c r="D96" s="8">
        <v>0.16</v>
      </c>
      <c r="E96" s="16">
        <f>'Мед-ты РБ'!E96</f>
        <v>1.18</v>
      </c>
      <c r="F96" s="24">
        <f>D96*E96</f>
        <v>0.1888</v>
      </c>
    </row>
    <row r="97" spans="1:6" ht="15">
      <c r="A97" s="120"/>
      <c r="B97" s="104" t="s">
        <v>88</v>
      </c>
      <c r="C97" s="104"/>
      <c r="D97" s="104"/>
      <c r="E97" s="104"/>
      <c r="F97" s="38">
        <f>D85+D86+D87+D88+D89+D90+D91</f>
        <v>1.5</v>
      </c>
    </row>
    <row r="98" spans="1:6" ht="15">
      <c r="A98" s="120"/>
      <c r="B98" s="104" t="s">
        <v>89</v>
      </c>
      <c r="C98" s="104"/>
      <c r="D98" s="104"/>
      <c r="E98" s="104"/>
      <c r="F98" s="38">
        <f>F92+F93+F94+F95+F96</f>
        <v>0.712592</v>
      </c>
    </row>
    <row r="99" spans="1:6" ht="15">
      <c r="A99" s="11" t="s">
        <v>75</v>
      </c>
      <c r="B99" s="105" t="s">
        <v>52</v>
      </c>
      <c r="C99" s="105"/>
      <c r="D99" s="105"/>
      <c r="E99" s="105"/>
      <c r="F99" s="105"/>
    </row>
    <row r="100" spans="1:6" ht="48">
      <c r="A100" s="8" t="s">
        <v>16</v>
      </c>
      <c r="B100" s="13" t="s">
        <v>6</v>
      </c>
      <c r="C100" s="13" t="s">
        <v>7</v>
      </c>
      <c r="D100" s="106">
        <f>D85</f>
        <v>0.25</v>
      </c>
      <c r="E100" s="106"/>
      <c r="F100" s="106"/>
    </row>
    <row r="101" spans="1:6" ht="15">
      <c r="A101" s="120" t="s">
        <v>81</v>
      </c>
      <c r="B101" s="13" t="s">
        <v>11</v>
      </c>
      <c r="C101" s="13" t="s">
        <v>9</v>
      </c>
      <c r="D101" s="106">
        <f>D57</f>
        <v>0.51</v>
      </c>
      <c r="E101" s="106"/>
      <c r="F101" s="106"/>
    </row>
    <row r="102" spans="1:6" ht="15">
      <c r="A102" s="120"/>
      <c r="B102" s="8" t="s">
        <v>32</v>
      </c>
      <c r="C102" s="8" t="str">
        <f>C58</f>
        <v>гр.</v>
      </c>
      <c r="D102" s="18">
        <v>5</v>
      </c>
      <c r="E102" s="16">
        <f>'Мед-ты РБ'!E102</f>
        <v>0.0116</v>
      </c>
      <c r="F102" s="33">
        <f aca="true" t="shared" si="4" ref="F102:F107">D102*E102</f>
        <v>0.057999999999999996</v>
      </c>
    </row>
    <row r="103" spans="1:6" ht="15">
      <c r="A103" s="120"/>
      <c r="B103" s="8" t="s">
        <v>53</v>
      </c>
      <c r="C103" s="8" t="str">
        <f>C59</f>
        <v>шт.</v>
      </c>
      <c r="D103" s="18">
        <f>D59</f>
        <v>1</v>
      </c>
      <c r="E103" s="16">
        <f>'Мед-ты РБ'!E103</f>
        <v>0.24</v>
      </c>
      <c r="F103" s="33">
        <f t="shared" si="4"/>
        <v>0.24</v>
      </c>
    </row>
    <row r="104" spans="1:6" ht="15">
      <c r="A104" s="120"/>
      <c r="B104" s="8" t="s">
        <v>54</v>
      </c>
      <c r="C104" s="8" t="str">
        <f>C60</f>
        <v>см.</v>
      </c>
      <c r="D104" s="18">
        <f>D60</f>
        <v>1</v>
      </c>
      <c r="E104" s="16">
        <f>'Мед-ты РБ'!E104</f>
        <v>0.0215</v>
      </c>
      <c r="F104" s="33">
        <f t="shared" si="4"/>
        <v>0.0215</v>
      </c>
    </row>
    <row r="105" spans="1:6" ht="15">
      <c r="A105" s="120"/>
      <c r="B105" s="8" t="s">
        <v>55</v>
      </c>
      <c r="C105" s="8" t="str">
        <f>C61</f>
        <v>мл.</v>
      </c>
      <c r="D105" s="18">
        <f>D61</f>
        <v>5</v>
      </c>
      <c r="E105" s="16">
        <f>'Мед-ты РБ'!E105</f>
        <v>0.01024</v>
      </c>
      <c r="F105" s="33">
        <f t="shared" si="4"/>
        <v>0.0512</v>
      </c>
    </row>
    <row r="106" spans="1:6" ht="15">
      <c r="A106" s="120"/>
      <c r="B106" s="8" t="s">
        <v>56</v>
      </c>
      <c r="C106" s="8" t="str">
        <f>C62</f>
        <v>шт.</v>
      </c>
      <c r="D106" s="18">
        <v>1</v>
      </c>
      <c r="E106" s="16">
        <f>'Мед-ты РБ'!E106</f>
        <v>1.12</v>
      </c>
      <c r="F106" s="33">
        <f t="shared" si="4"/>
        <v>1.12</v>
      </c>
    </row>
    <row r="107" spans="1:6" ht="15">
      <c r="A107" s="120"/>
      <c r="B107" s="8" t="s">
        <v>57</v>
      </c>
      <c r="C107" s="8" t="s">
        <v>112</v>
      </c>
      <c r="D107" s="18">
        <v>1</v>
      </c>
      <c r="E107" s="16">
        <f>'Мед-ты РБ'!E107</f>
        <v>0</v>
      </c>
      <c r="F107" s="33">
        <f t="shared" si="4"/>
        <v>0</v>
      </c>
    </row>
    <row r="108" spans="1:6" ht="24">
      <c r="A108" s="120" t="s">
        <v>82</v>
      </c>
      <c r="B108" s="13" t="s">
        <v>12</v>
      </c>
      <c r="C108" s="13" t="s">
        <v>9</v>
      </c>
      <c r="D108" s="117">
        <f>D77</f>
        <v>0.37</v>
      </c>
      <c r="E108" s="117"/>
      <c r="F108" s="117"/>
    </row>
    <row r="109" spans="1:6" ht="15">
      <c r="A109" s="120"/>
      <c r="B109" s="8" t="s">
        <v>36</v>
      </c>
      <c r="C109" s="8" t="str">
        <f>C78</f>
        <v>шт.</v>
      </c>
      <c r="D109" s="18">
        <v>2</v>
      </c>
      <c r="E109" s="16">
        <f>'Мед-ты РБ'!E109</f>
        <v>0.01822</v>
      </c>
      <c r="F109" s="33">
        <f>D109*E109</f>
        <v>0.03644</v>
      </c>
    </row>
    <row r="110" spans="1:6" ht="15">
      <c r="A110" s="120"/>
      <c r="B110" s="8" t="s">
        <v>35</v>
      </c>
      <c r="C110" s="8" t="s">
        <v>115</v>
      </c>
      <c r="D110" s="18">
        <f>D96</f>
        <v>0.16</v>
      </c>
      <c r="E110" s="16">
        <f>'Мед-ты РБ'!E110</f>
        <v>1.18</v>
      </c>
      <c r="F110" s="33">
        <f>D110*E110</f>
        <v>0.1888</v>
      </c>
    </row>
    <row r="111" spans="1:6" ht="15">
      <c r="A111" s="120"/>
      <c r="B111" s="8" t="s">
        <v>24</v>
      </c>
      <c r="C111" s="8" t="s">
        <v>114</v>
      </c>
      <c r="D111" s="18">
        <f>D95</f>
        <v>0.4</v>
      </c>
      <c r="E111" s="16">
        <f>'Мед-ты РБ'!E111</f>
        <v>0.01498</v>
      </c>
      <c r="F111" s="33">
        <f>D111*E111</f>
        <v>0.005992000000000001</v>
      </c>
    </row>
    <row r="112" spans="1:6" ht="15">
      <c r="A112" s="11"/>
      <c r="B112" s="104" t="s">
        <v>88</v>
      </c>
      <c r="C112" s="104"/>
      <c r="D112" s="104"/>
      <c r="E112" s="104"/>
      <c r="F112" s="38">
        <f>D100+D101+D108</f>
        <v>1.13</v>
      </c>
    </row>
    <row r="113" spans="1:6" ht="15">
      <c r="A113" s="11"/>
      <c r="B113" s="104" t="s">
        <v>89</v>
      </c>
      <c r="C113" s="104"/>
      <c r="D113" s="104"/>
      <c r="E113" s="104"/>
      <c r="F113" s="38">
        <f>F102+F103+F104+F105+F106+F107+F109+F110+F111</f>
        <v>1.7219320000000002</v>
      </c>
    </row>
    <row r="114" spans="1:6" ht="15">
      <c r="A114" s="11" t="s">
        <v>90</v>
      </c>
      <c r="B114" s="104" t="s">
        <v>132</v>
      </c>
      <c r="C114" s="104"/>
      <c r="D114" s="104"/>
      <c r="E114" s="104"/>
      <c r="F114" s="104"/>
    </row>
    <row r="115" spans="1:6" ht="48">
      <c r="A115" s="8" t="s">
        <v>16</v>
      </c>
      <c r="B115" s="13" t="s">
        <v>6</v>
      </c>
      <c r="C115" s="13" t="s">
        <v>7</v>
      </c>
      <c r="D115" s="106">
        <f>D100</f>
        <v>0.25</v>
      </c>
      <c r="E115" s="106"/>
      <c r="F115" s="106"/>
    </row>
    <row r="116" spans="1:6" ht="24">
      <c r="A116" s="8" t="s">
        <v>116</v>
      </c>
      <c r="B116" s="13" t="s">
        <v>117</v>
      </c>
      <c r="C116" s="13" t="s">
        <v>5</v>
      </c>
      <c r="D116" s="118">
        <v>1.05</v>
      </c>
      <c r="E116" s="118"/>
      <c r="F116" s="118"/>
    </row>
    <row r="117" spans="1:6" ht="15">
      <c r="A117" s="120" t="s">
        <v>81</v>
      </c>
      <c r="B117" s="13" t="s">
        <v>11</v>
      </c>
      <c r="C117" s="13" t="s">
        <v>9</v>
      </c>
      <c r="D117" s="106">
        <f aca="true" t="shared" si="5" ref="D117:D126">D101</f>
        <v>0.51</v>
      </c>
      <c r="E117" s="106"/>
      <c r="F117" s="106"/>
    </row>
    <row r="118" spans="1:6" ht="15">
      <c r="A118" s="120"/>
      <c r="B118" s="8" t="s">
        <v>32</v>
      </c>
      <c r="C118" s="8" t="str">
        <f aca="true" t="shared" si="6" ref="C118:C123">C102</f>
        <v>гр.</v>
      </c>
      <c r="D118" s="8">
        <f t="shared" si="5"/>
        <v>5</v>
      </c>
      <c r="E118" s="15">
        <f>'Мед-ты РБ'!E118</f>
        <v>0.01148</v>
      </c>
      <c r="F118" s="24">
        <f aca="true" t="shared" si="7" ref="F118:F123">D118*E118</f>
        <v>0.05740000000000001</v>
      </c>
    </row>
    <row r="119" spans="1:6" ht="15">
      <c r="A119" s="120"/>
      <c r="B119" s="8" t="s">
        <v>53</v>
      </c>
      <c r="C119" s="8" t="str">
        <f t="shared" si="6"/>
        <v>шт.</v>
      </c>
      <c r="D119" s="8">
        <f t="shared" si="5"/>
        <v>1</v>
      </c>
      <c r="E119" s="15">
        <f>'Мед-ты РБ'!E119</f>
        <v>0.24</v>
      </c>
      <c r="F119" s="24">
        <f t="shared" si="7"/>
        <v>0.24</v>
      </c>
    </row>
    <row r="120" spans="1:6" ht="15">
      <c r="A120" s="120"/>
      <c r="B120" s="8" t="s">
        <v>54</v>
      </c>
      <c r="C120" s="8" t="str">
        <f t="shared" si="6"/>
        <v>см.</v>
      </c>
      <c r="D120" s="8">
        <f t="shared" si="5"/>
        <v>1</v>
      </c>
      <c r="E120" s="15">
        <f>'Мед-ты РБ'!E120</f>
        <v>0.0215</v>
      </c>
      <c r="F120" s="24">
        <f t="shared" si="7"/>
        <v>0.0215</v>
      </c>
    </row>
    <row r="121" spans="1:6" ht="15">
      <c r="A121" s="120"/>
      <c r="B121" s="8" t="s">
        <v>55</v>
      </c>
      <c r="C121" s="8" t="str">
        <f t="shared" si="6"/>
        <v>мл.</v>
      </c>
      <c r="D121" s="8">
        <f t="shared" si="5"/>
        <v>5</v>
      </c>
      <c r="E121" s="15">
        <f>'Мед-ты РБ'!E121</f>
        <v>0.00809</v>
      </c>
      <c r="F121" s="24">
        <f t="shared" si="7"/>
        <v>0.04045</v>
      </c>
    </row>
    <row r="122" spans="1:6" ht="15">
      <c r="A122" s="120"/>
      <c r="B122" s="8" t="s">
        <v>56</v>
      </c>
      <c r="C122" s="8" t="str">
        <f t="shared" si="6"/>
        <v>шт.</v>
      </c>
      <c r="D122" s="8">
        <f t="shared" si="5"/>
        <v>1</v>
      </c>
      <c r="E122" s="15">
        <f>'Мед-ты РБ'!E122</f>
        <v>1.12</v>
      </c>
      <c r="F122" s="24">
        <f t="shared" si="7"/>
        <v>1.12</v>
      </c>
    </row>
    <row r="123" spans="1:6" ht="15">
      <c r="A123" s="120"/>
      <c r="B123" s="8" t="s">
        <v>57</v>
      </c>
      <c r="C123" s="8" t="str">
        <f t="shared" si="6"/>
        <v>шт.</v>
      </c>
      <c r="D123" s="8">
        <f t="shared" si="5"/>
        <v>1</v>
      </c>
      <c r="E123" s="15">
        <f>'Мед-ты РБ'!E123</f>
        <v>0</v>
      </c>
      <c r="F123" s="24">
        <f t="shared" si="7"/>
        <v>0</v>
      </c>
    </row>
    <row r="124" spans="1:6" ht="24">
      <c r="A124" s="120" t="s">
        <v>82</v>
      </c>
      <c r="B124" s="13" t="s">
        <v>12</v>
      </c>
      <c r="C124" s="13" t="s">
        <v>9</v>
      </c>
      <c r="D124" s="106">
        <f t="shared" si="5"/>
        <v>0.37</v>
      </c>
      <c r="E124" s="106"/>
      <c r="F124" s="106"/>
    </row>
    <row r="125" spans="1:6" ht="15">
      <c r="A125" s="120"/>
      <c r="B125" s="8"/>
      <c r="C125" s="8" t="str">
        <f>C109</f>
        <v>шт.</v>
      </c>
      <c r="D125" s="8">
        <f t="shared" si="5"/>
        <v>2</v>
      </c>
      <c r="E125" s="15">
        <f>'Мед-ты РБ'!E125</f>
        <v>0</v>
      </c>
      <c r="F125" s="24">
        <f>D125*E125</f>
        <v>0</v>
      </c>
    </row>
    <row r="126" spans="1:6" ht="15">
      <c r="A126" s="120"/>
      <c r="B126" s="8" t="s">
        <v>35</v>
      </c>
      <c r="C126" s="8" t="str">
        <f>C110</f>
        <v>пар.</v>
      </c>
      <c r="D126" s="8">
        <f t="shared" si="5"/>
        <v>0.16</v>
      </c>
      <c r="E126" s="15">
        <f>'Мед-ты РБ'!E126</f>
        <v>1.18</v>
      </c>
      <c r="F126" s="24">
        <f>D126*E126</f>
        <v>0.1888</v>
      </c>
    </row>
    <row r="127" spans="1:6" ht="15">
      <c r="A127" s="120"/>
      <c r="B127" s="8" t="s">
        <v>124</v>
      </c>
      <c r="C127" s="8" t="s">
        <v>114</v>
      </c>
      <c r="D127" s="8">
        <v>1</v>
      </c>
      <c r="E127" s="15">
        <f>'Мед-ты РБ'!E127</f>
        <v>0.048</v>
      </c>
      <c r="F127" s="24">
        <f>D127*E127</f>
        <v>0.048</v>
      </c>
    </row>
    <row r="128" spans="1:6" ht="15">
      <c r="A128" s="120"/>
      <c r="B128" s="8" t="s">
        <v>123</v>
      </c>
      <c r="C128" s="8" t="s">
        <v>114</v>
      </c>
      <c r="D128" s="8">
        <v>1</v>
      </c>
      <c r="E128" s="15">
        <f>'Мед-ты РБ'!E128</f>
        <v>0.1045</v>
      </c>
      <c r="F128" s="24">
        <f>D128*E128</f>
        <v>0.1045</v>
      </c>
    </row>
    <row r="129" spans="1:6" ht="15">
      <c r="A129" s="120"/>
      <c r="B129" s="8" t="s">
        <v>24</v>
      </c>
      <c r="C129" s="8" t="str">
        <f>C111</f>
        <v>мл.</v>
      </c>
      <c r="D129" s="8">
        <f>D111</f>
        <v>0.4</v>
      </c>
      <c r="E129" s="15">
        <f>'Мед-ты РБ'!E129</f>
        <v>0.01498</v>
      </c>
      <c r="F129" s="24">
        <f>D129*E129</f>
        <v>0.005992000000000001</v>
      </c>
    </row>
    <row r="130" spans="1:6" ht="15">
      <c r="A130" s="11"/>
      <c r="B130" s="104" t="s">
        <v>88</v>
      </c>
      <c r="C130" s="104"/>
      <c r="D130" s="104"/>
      <c r="E130" s="104"/>
      <c r="F130" s="38">
        <f>D115+D116+D117+D124</f>
        <v>2.18</v>
      </c>
    </row>
    <row r="131" spans="1:6" ht="15">
      <c r="A131" s="11"/>
      <c r="B131" s="104" t="s">
        <v>89</v>
      </c>
      <c r="C131" s="104"/>
      <c r="D131" s="104"/>
      <c r="E131" s="104"/>
      <c r="F131" s="38">
        <f>F118+F119+F120+F121+F122+F123+F125+F126+F127+F128+F129</f>
        <v>1.8266420000000003</v>
      </c>
    </row>
    <row r="132" spans="1:6" ht="15" customHeight="1">
      <c r="A132" s="104" t="s">
        <v>91</v>
      </c>
      <c r="B132" s="104"/>
      <c r="C132" s="104"/>
      <c r="D132" s="104"/>
      <c r="E132" s="104"/>
      <c r="F132" s="104"/>
    </row>
    <row r="133" spans="1:6" ht="15" customHeight="1">
      <c r="A133" s="11" t="s">
        <v>105</v>
      </c>
      <c r="B133" s="104" t="s">
        <v>101</v>
      </c>
      <c r="C133" s="104"/>
      <c r="D133" s="104"/>
      <c r="E133" s="104"/>
      <c r="F133" s="104"/>
    </row>
    <row r="134" spans="1:6" ht="48">
      <c r="A134" s="8" t="s">
        <v>16</v>
      </c>
      <c r="B134" s="13" t="s">
        <v>6</v>
      </c>
      <c r="C134" s="13" t="s">
        <v>7</v>
      </c>
      <c r="D134" s="106">
        <f>D115</f>
        <v>0.25</v>
      </c>
      <c r="E134" s="106"/>
      <c r="F134" s="106"/>
    </row>
    <row r="135" spans="1:6" ht="24">
      <c r="A135" s="120" t="s">
        <v>100</v>
      </c>
      <c r="B135" s="8" t="s">
        <v>101</v>
      </c>
      <c r="C135" s="8" t="s">
        <v>5</v>
      </c>
      <c r="D135" s="118">
        <v>1.24</v>
      </c>
      <c r="E135" s="118"/>
      <c r="F135" s="118"/>
    </row>
    <row r="136" spans="1:6" ht="15">
      <c r="A136" s="120"/>
      <c r="B136" s="8" t="s">
        <v>102</v>
      </c>
      <c r="C136" s="8" t="s">
        <v>112</v>
      </c>
      <c r="D136" s="8">
        <v>1</v>
      </c>
      <c r="E136" s="16">
        <f>'Мед-ты РБ'!E136</f>
        <v>0.1225</v>
      </c>
      <c r="F136" s="24">
        <f>D136*E136</f>
        <v>0.1225</v>
      </c>
    </row>
    <row r="137" spans="1:6" ht="15">
      <c r="A137" s="120"/>
      <c r="B137" s="8" t="s">
        <v>103</v>
      </c>
      <c r="C137" s="8" t="s">
        <v>112</v>
      </c>
      <c r="D137" s="8">
        <v>1</v>
      </c>
      <c r="E137" s="16">
        <f>'Мед-ты РБ'!E137</f>
        <v>0</v>
      </c>
      <c r="F137" s="24">
        <f>D137*E137</f>
        <v>0</v>
      </c>
    </row>
    <row r="138" spans="1:6" ht="15">
      <c r="A138" s="120"/>
      <c r="B138" s="8" t="s">
        <v>104</v>
      </c>
      <c r="C138" s="8" t="s">
        <v>111</v>
      </c>
      <c r="D138" s="8">
        <v>2</v>
      </c>
      <c r="E138" s="16">
        <f>'Мед-ты РБ'!E138</f>
        <v>0.01</v>
      </c>
      <c r="F138" s="24">
        <f>D138*E138</f>
        <v>0.02</v>
      </c>
    </row>
    <row r="139" spans="1:6" ht="15">
      <c r="A139" s="120"/>
      <c r="B139" s="104" t="s">
        <v>88</v>
      </c>
      <c r="C139" s="104"/>
      <c r="D139" s="104"/>
      <c r="E139" s="104"/>
      <c r="F139" s="38">
        <f>D134+D135</f>
        <v>1.49</v>
      </c>
    </row>
    <row r="140" spans="1:6" ht="15">
      <c r="A140" s="120"/>
      <c r="B140" s="104" t="s">
        <v>89</v>
      </c>
      <c r="C140" s="104"/>
      <c r="D140" s="104"/>
      <c r="E140" s="104"/>
      <c r="F140" s="38">
        <f>F136+F137+F138</f>
        <v>0.1425</v>
      </c>
    </row>
    <row r="141" spans="1:6" ht="15">
      <c r="A141" s="11" t="s">
        <v>128</v>
      </c>
      <c r="B141" s="104" t="s">
        <v>106</v>
      </c>
      <c r="C141" s="104"/>
      <c r="D141" s="104"/>
      <c r="E141" s="104"/>
      <c r="F141" s="104"/>
    </row>
    <row r="142" spans="1:6" ht="48">
      <c r="A142" s="8" t="s">
        <v>16</v>
      </c>
      <c r="B142" s="13" t="s">
        <v>6</v>
      </c>
      <c r="C142" s="13" t="s">
        <v>7</v>
      </c>
      <c r="D142" s="106">
        <f>D134</f>
        <v>0.25</v>
      </c>
      <c r="E142" s="106"/>
      <c r="F142" s="106"/>
    </row>
    <row r="143" spans="1:6" ht="15">
      <c r="A143" s="120" t="s">
        <v>107</v>
      </c>
      <c r="B143" s="8" t="s">
        <v>106</v>
      </c>
      <c r="C143" s="8" t="s">
        <v>5</v>
      </c>
      <c r="D143" s="118">
        <v>1.24</v>
      </c>
      <c r="E143" s="118"/>
      <c r="F143" s="118"/>
    </row>
    <row r="144" spans="1:6" ht="15">
      <c r="A144" s="120"/>
      <c r="B144" s="8" t="s">
        <v>25</v>
      </c>
      <c r="C144" s="8" t="s">
        <v>112</v>
      </c>
      <c r="D144" s="8">
        <v>1</v>
      </c>
      <c r="E144" s="9">
        <f>'Мед-ты РБ'!E144</f>
        <v>0</v>
      </c>
      <c r="F144" s="24">
        <f>D144*E144</f>
        <v>0</v>
      </c>
    </row>
    <row r="145" spans="1:6" ht="15">
      <c r="A145" s="120"/>
      <c r="B145" s="8" t="s">
        <v>108</v>
      </c>
      <c r="C145" s="8" t="s">
        <v>113</v>
      </c>
      <c r="D145" s="8">
        <v>3</v>
      </c>
      <c r="E145" s="9">
        <f>'Мед-ты РБ'!E145</f>
        <v>0</v>
      </c>
      <c r="F145" s="24">
        <f>D145*E145</f>
        <v>0</v>
      </c>
    </row>
    <row r="146" spans="1:6" ht="15">
      <c r="A146" s="120"/>
      <c r="B146" s="104" t="s">
        <v>88</v>
      </c>
      <c r="C146" s="104"/>
      <c r="D146" s="104"/>
      <c r="E146" s="104"/>
      <c r="F146" s="38">
        <f>D142+D143</f>
        <v>1.49</v>
      </c>
    </row>
    <row r="147" spans="1:6" ht="15">
      <c r="A147" s="120"/>
      <c r="B147" s="104" t="s">
        <v>89</v>
      </c>
      <c r="C147" s="104"/>
      <c r="D147" s="104"/>
      <c r="E147" s="104"/>
      <c r="F147" s="38">
        <f>F144+F145</f>
        <v>0</v>
      </c>
    </row>
    <row r="148" spans="1:6" ht="15">
      <c r="A148" s="11" t="s">
        <v>129</v>
      </c>
      <c r="B148" s="104" t="s">
        <v>109</v>
      </c>
      <c r="C148" s="104"/>
      <c r="D148" s="104"/>
      <c r="E148" s="104"/>
      <c r="F148" s="10"/>
    </row>
    <row r="149" spans="1:6" ht="48">
      <c r="A149" s="8" t="s">
        <v>16</v>
      </c>
      <c r="B149" s="13" t="s">
        <v>6</v>
      </c>
      <c r="C149" s="13" t="s">
        <v>7</v>
      </c>
      <c r="D149" s="106">
        <f>D142</f>
        <v>0.25</v>
      </c>
      <c r="E149" s="106"/>
      <c r="F149" s="106"/>
    </row>
    <row r="150" spans="1:6" ht="24">
      <c r="A150" s="120" t="s">
        <v>110</v>
      </c>
      <c r="B150" s="8" t="s">
        <v>109</v>
      </c>
      <c r="C150" s="11" t="s">
        <v>5</v>
      </c>
      <c r="D150" s="118">
        <v>0.87</v>
      </c>
      <c r="E150" s="118"/>
      <c r="F150" s="118"/>
    </row>
    <row r="151" spans="1:6" ht="15">
      <c r="A151" s="120"/>
      <c r="B151" s="8" t="s">
        <v>25</v>
      </c>
      <c r="C151" s="8" t="s">
        <v>112</v>
      </c>
      <c r="D151" s="8">
        <v>1</v>
      </c>
      <c r="E151" s="15">
        <f>'Мед-ты РБ'!E151</f>
        <v>0</v>
      </c>
      <c r="F151" s="24">
        <f>D151*E151</f>
        <v>0</v>
      </c>
    </row>
    <row r="152" spans="1:6" ht="15">
      <c r="A152" s="120"/>
      <c r="B152" s="8" t="s">
        <v>35</v>
      </c>
      <c r="C152" s="8" t="s">
        <v>122</v>
      </c>
      <c r="D152" s="8">
        <v>0.16</v>
      </c>
      <c r="E152" s="15">
        <f>'Мед-ты РБ'!E152</f>
        <v>1.12</v>
      </c>
      <c r="F152" s="24">
        <f>D152*E152</f>
        <v>0.17920000000000003</v>
      </c>
    </row>
    <row r="153" spans="1:6" ht="15">
      <c r="A153" s="120"/>
      <c r="B153" s="8" t="s">
        <v>158</v>
      </c>
      <c r="C153" s="8" t="s">
        <v>114</v>
      </c>
      <c r="D153" s="8">
        <v>1</v>
      </c>
      <c r="E153" s="15">
        <f>'Мед-ты РБ'!E153</f>
        <v>0.153</v>
      </c>
      <c r="F153" s="24">
        <f>D153*E153</f>
        <v>0.153</v>
      </c>
    </row>
    <row r="154" spans="1:6" ht="15">
      <c r="A154" s="120"/>
      <c r="B154" s="8" t="s">
        <v>29</v>
      </c>
      <c r="C154" s="8" t="s">
        <v>114</v>
      </c>
      <c r="D154" s="8">
        <v>0.05</v>
      </c>
      <c r="E154" s="15">
        <f>'Мед-ты РБ'!E154</f>
        <v>0.0326</v>
      </c>
      <c r="F154" s="24">
        <f>D154*E154</f>
        <v>0.00163</v>
      </c>
    </row>
    <row r="155" spans="1:6" ht="15">
      <c r="A155" s="120"/>
      <c r="B155" s="8" t="s">
        <v>104</v>
      </c>
      <c r="C155" s="8" t="s">
        <v>111</v>
      </c>
      <c r="D155" s="8">
        <v>2</v>
      </c>
      <c r="E155" s="15">
        <f>'Мед-ты РБ'!E155</f>
        <v>0.01</v>
      </c>
      <c r="F155" s="24">
        <f>D155*E155</f>
        <v>0.02</v>
      </c>
    </row>
    <row r="156" spans="1:6" ht="15">
      <c r="A156" s="120"/>
      <c r="B156" s="104" t="s">
        <v>88</v>
      </c>
      <c r="C156" s="104"/>
      <c r="D156" s="104"/>
      <c r="E156" s="104"/>
      <c r="F156" s="38">
        <f>D149+D150</f>
        <v>1.12</v>
      </c>
    </row>
    <row r="157" spans="1:6" ht="15">
      <c r="A157" s="120"/>
      <c r="B157" s="104" t="s">
        <v>89</v>
      </c>
      <c r="C157" s="104"/>
      <c r="D157" s="104"/>
      <c r="E157" s="104"/>
      <c r="F157" s="38">
        <f>F151+F152+F153+F154+F155</f>
        <v>0.3538300000000001</v>
      </c>
    </row>
    <row r="158" spans="1:6" ht="15">
      <c r="A158" s="11" t="s">
        <v>177</v>
      </c>
      <c r="B158" s="104" t="s">
        <v>130</v>
      </c>
      <c r="C158" s="104"/>
      <c r="D158" s="104"/>
      <c r="E158" s="104"/>
      <c r="F158" s="104"/>
    </row>
    <row r="159" spans="1:6" ht="48">
      <c r="A159" s="8" t="s">
        <v>16</v>
      </c>
      <c r="B159" s="13" t="s">
        <v>6</v>
      </c>
      <c r="C159" s="13" t="s">
        <v>7</v>
      </c>
      <c r="D159" s="106">
        <f>D149</f>
        <v>0.25</v>
      </c>
      <c r="E159" s="106"/>
      <c r="F159" s="106"/>
    </row>
    <row r="160" spans="1:6" ht="36">
      <c r="A160" s="120" t="s">
        <v>76</v>
      </c>
      <c r="B160" s="13" t="s">
        <v>10</v>
      </c>
      <c r="C160" s="13" t="s">
        <v>5</v>
      </c>
      <c r="D160" s="106">
        <f>D22</f>
        <v>0.5</v>
      </c>
      <c r="E160" s="106"/>
      <c r="F160" s="106"/>
    </row>
    <row r="161" spans="1:6" ht="15">
      <c r="A161" s="120"/>
      <c r="B161" s="8" t="s">
        <v>19</v>
      </c>
      <c r="C161" s="13" t="s">
        <v>112</v>
      </c>
      <c r="D161" s="10">
        <v>1</v>
      </c>
      <c r="E161" s="15">
        <f>'Мед-ты РБ'!E161</f>
        <v>0</v>
      </c>
      <c r="F161" s="24">
        <f>D161*E161</f>
        <v>0</v>
      </c>
    </row>
    <row r="162" spans="1:6" ht="15">
      <c r="A162" s="120"/>
      <c r="B162" s="8" t="str">
        <f>B24</f>
        <v>вата</v>
      </c>
      <c r="C162" s="13" t="s">
        <v>111</v>
      </c>
      <c r="D162" s="10">
        <v>1</v>
      </c>
      <c r="E162" s="15">
        <f>'Мед-ты РБ'!E162</f>
        <v>0.01148</v>
      </c>
      <c r="F162" s="24">
        <f>D162*E162</f>
        <v>0.01148</v>
      </c>
    </row>
    <row r="163" spans="1:6" ht="15">
      <c r="A163" s="120"/>
      <c r="B163" s="8" t="s">
        <v>21</v>
      </c>
      <c r="C163" s="13" t="s">
        <v>114</v>
      </c>
      <c r="D163" s="10">
        <v>1</v>
      </c>
      <c r="E163" s="15">
        <f>'Мед-ты РБ'!E163</f>
        <v>0.00809</v>
      </c>
      <c r="F163" s="24">
        <f>D163*E163</f>
        <v>0.00809</v>
      </c>
    </row>
    <row r="164" spans="1:6" ht="15">
      <c r="A164" s="120"/>
      <c r="B164" s="8" t="s">
        <v>22</v>
      </c>
      <c r="C164" s="13" t="s">
        <v>122</v>
      </c>
      <c r="D164" s="24">
        <v>1</v>
      </c>
      <c r="E164" s="15">
        <f>'Мед-ты РБ'!E164</f>
        <v>1.18</v>
      </c>
      <c r="F164" s="24">
        <f>D164*E164</f>
        <v>1.18</v>
      </c>
    </row>
    <row r="165" spans="1:6" ht="15">
      <c r="A165" s="120"/>
      <c r="B165" s="8" t="s">
        <v>36</v>
      </c>
      <c r="C165" s="13" t="s">
        <v>112</v>
      </c>
      <c r="D165" s="9">
        <v>3</v>
      </c>
      <c r="E165" s="15">
        <f>'Мед-ты РБ'!E165</f>
        <v>0.0156</v>
      </c>
      <c r="F165" s="24">
        <f>D165*E165</f>
        <v>0.046799999999999994</v>
      </c>
    </row>
    <row r="166" spans="1:6" ht="36">
      <c r="A166" s="120" t="s">
        <v>131</v>
      </c>
      <c r="B166" s="8" t="s">
        <v>94</v>
      </c>
      <c r="C166" s="8" t="s">
        <v>5</v>
      </c>
      <c r="D166" s="122">
        <v>0.5</v>
      </c>
      <c r="E166" s="122"/>
      <c r="F166" s="122"/>
    </row>
    <row r="167" spans="1:6" ht="15">
      <c r="A167" s="120"/>
      <c r="B167" s="8" t="s">
        <v>32</v>
      </c>
      <c r="C167" s="8" t="s">
        <v>95</v>
      </c>
      <c r="D167" s="8">
        <v>0</v>
      </c>
      <c r="E167" s="15">
        <f>'Мед-ты РБ'!E167</f>
        <v>0.01148</v>
      </c>
      <c r="F167" s="24">
        <f aca="true" t="shared" si="8" ref="F167:F173">D167*E167</f>
        <v>0</v>
      </c>
    </row>
    <row r="168" spans="1:6" ht="15">
      <c r="A168" s="120"/>
      <c r="B168" s="8" t="s">
        <v>96</v>
      </c>
      <c r="C168" s="8" t="s">
        <v>92</v>
      </c>
      <c r="D168" s="8">
        <v>0.01</v>
      </c>
      <c r="E168" s="15">
        <f>'Мед-ты РБ'!E168</f>
        <v>0</v>
      </c>
      <c r="F168" s="24">
        <f t="shared" si="8"/>
        <v>0</v>
      </c>
    </row>
    <row r="169" spans="1:6" ht="15">
      <c r="A169" s="120"/>
      <c r="B169" s="8" t="s">
        <v>97</v>
      </c>
      <c r="C169" s="8" t="s">
        <v>92</v>
      </c>
      <c r="D169" s="8">
        <v>0.02</v>
      </c>
      <c r="E169" s="15">
        <f>'Мед-ты РБ'!E169</f>
        <v>0</v>
      </c>
      <c r="F169" s="24">
        <f t="shared" si="8"/>
        <v>0</v>
      </c>
    </row>
    <row r="170" spans="1:6" ht="15">
      <c r="A170" s="120"/>
      <c r="B170" s="8" t="s">
        <v>98</v>
      </c>
      <c r="C170" s="8" t="s">
        <v>92</v>
      </c>
      <c r="D170" s="8">
        <v>0.02</v>
      </c>
      <c r="E170" s="15">
        <f>'Мед-ты РБ'!E170</f>
        <v>0.41</v>
      </c>
      <c r="F170" s="24">
        <f t="shared" si="8"/>
        <v>0.008199999999999999</v>
      </c>
    </row>
    <row r="171" spans="1:6" ht="15">
      <c r="A171" s="120"/>
      <c r="B171" s="8" t="s">
        <v>99</v>
      </c>
      <c r="C171" s="8" t="s">
        <v>92</v>
      </c>
      <c r="D171" s="8">
        <v>0.08</v>
      </c>
      <c r="E171" s="15">
        <f>'Мед-ты РБ'!E171</f>
        <v>0</v>
      </c>
      <c r="F171" s="24">
        <f t="shared" si="8"/>
        <v>0</v>
      </c>
    </row>
    <row r="172" spans="1:6" ht="15">
      <c r="A172" s="120"/>
      <c r="B172" s="8" t="s">
        <v>24</v>
      </c>
      <c r="C172" s="8" t="s">
        <v>92</v>
      </c>
      <c r="D172" s="8">
        <v>0.5</v>
      </c>
      <c r="E172" s="15">
        <f>'Мед-ты РБ'!E172</f>
        <v>0.01498</v>
      </c>
      <c r="F172" s="24">
        <f t="shared" si="8"/>
        <v>0.00749</v>
      </c>
    </row>
    <row r="173" spans="1:6" ht="15">
      <c r="A173" s="120"/>
      <c r="B173" s="8" t="s">
        <v>93</v>
      </c>
      <c r="C173" s="8" t="s">
        <v>92</v>
      </c>
      <c r="D173" s="8">
        <v>0.5</v>
      </c>
      <c r="E173" s="15">
        <f>'Мед-ты РБ'!E173</f>
        <v>0</v>
      </c>
      <c r="F173" s="24">
        <f t="shared" si="8"/>
        <v>0</v>
      </c>
    </row>
    <row r="174" spans="1:6" ht="15">
      <c r="A174" s="120"/>
      <c r="B174" s="104" t="s">
        <v>88</v>
      </c>
      <c r="C174" s="104"/>
      <c r="D174" s="104"/>
      <c r="E174" s="104"/>
      <c r="F174" s="38">
        <f>D159+D160+D166</f>
        <v>1.25</v>
      </c>
    </row>
    <row r="175" spans="1:6" ht="15">
      <c r="A175" s="120"/>
      <c r="B175" s="104" t="s">
        <v>89</v>
      </c>
      <c r="C175" s="104"/>
      <c r="D175" s="104"/>
      <c r="E175" s="104"/>
      <c r="F175" s="38">
        <f>F161+F162+F163+F164+F165+F167+F168+F169+F170+F171+F172+F173</f>
        <v>1.26206</v>
      </c>
    </row>
    <row r="176" spans="1:6" ht="15" hidden="1">
      <c r="A176" s="8">
        <v>12</v>
      </c>
      <c r="B176" s="104" t="s">
        <v>147</v>
      </c>
      <c r="C176" s="104"/>
      <c r="D176" s="104"/>
      <c r="E176" s="104"/>
      <c r="F176" s="104"/>
    </row>
    <row r="177" spans="1:6" ht="48" hidden="1">
      <c r="A177" s="8" t="s">
        <v>16</v>
      </c>
      <c r="B177" s="13" t="s">
        <v>6</v>
      </c>
      <c r="C177" s="13" t="s">
        <v>7</v>
      </c>
      <c r="D177" s="117">
        <f>D159</f>
        <v>0.25</v>
      </c>
      <c r="E177" s="117"/>
      <c r="F177" s="117"/>
    </row>
    <row r="178" spans="1:6" ht="15" hidden="1">
      <c r="A178" s="12" t="s">
        <v>168</v>
      </c>
      <c r="B178" s="13" t="s">
        <v>171</v>
      </c>
      <c r="C178" s="13" t="s">
        <v>5</v>
      </c>
      <c r="D178" s="118">
        <v>2.31</v>
      </c>
      <c r="E178" s="118"/>
      <c r="F178" s="118"/>
    </row>
    <row r="179" spans="1:6" ht="15" hidden="1">
      <c r="A179" s="120"/>
      <c r="B179" s="8" t="s">
        <v>19</v>
      </c>
      <c r="C179" s="8" t="s">
        <v>112</v>
      </c>
      <c r="D179" s="8">
        <v>1</v>
      </c>
      <c r="E179" s="16">
        <f>'Мед-ты РБ'!E192</f>
        <v>0.0096</v>
      </c>
      <c r="F179" s="15">
        <f>D179*E179</f>
        <v>0.0096</v>
      </c>
    </row>
    <row r="180" spans="1:6" ht="15" hidden="1">
      <c r="A180" s="120"/>
      <c r="B180" s="8" t="s">
        <v>145</v>
      </c>
      <c r="C180" s="8" t="s">
        <v>111</v>
      </c>
      <c r="D180" s="8">
        <v>1</v>
      </c>
      <c r="E180" s="16">
        <f>'Мед-ты РБ'!E193</f>
        <v>0.01148</v>
      </c>
      <c r="F180" s="15">
        <f aca="true" t="shared" si="9" ref="F180:F186">D180*E180</f>
        <v>0.01148</v>
      </c>
    </row>
    <row r="181" spans="1:6" ht="15" hidden="1">
      <c r="A181" s="120"/>
      <c r="B181" s="8" t="s">
        <v>21</v>
      </c>
      <c r="C181" s="8" t="s">
        <v>114</v>
      </c>
      <c r="D181" s="8">
        <v>1</v>
      </c>
      <c r="E181" s="16">
        <f>'Мед-ты РБ'!E194</f>
        <v>0.00809</v>
      </c>
      <c r="F181" s="15">
        <f t="shared" si="9"/>
        <v>0.00809</v>
      </c>
    </row>
    <row r="182" spans="1:6" ht="15" hidden="1">
      <c r="A182" s="120"/>
      <c r="B182" s="8" t="s">
        <v>22</v>
      </c>
      <c r="C182" s="8" t="s">
        <v>115</v>
      </c>
      <c r="D182" s="8">
        <v>1</v>
      </c>
      <c r="E182" s="16">
        <f>'Мед-ты РБ'!E195</f>
        <v>1.18</v>
      </c>
      <c r="F182" s="15">
        <f t="shared" si="9"/>
        <v>1.18</v>
      </c>
    </row>
    <row r="183" spans="1:6" ht="15" hidden="1">
      <c r="A183" s="120"/>
      <c r="B183" s="8" t="s">
        <v>24</v>
      </c>
      <c r="C183" s="8" t="s">
        <v>114</v>
      </c>
      <c r="D183" s="8">
        <v>0.4</v>
      </c>
      <c r="E183" s="16">
        <f>'Мед-ты РБ'!E196</f>
        <v>0.01498</v>
      </c>
      <c r="F183" s="15">
        <f t="shared" si="9"/>
        <v>0.005992000000000001</v>
      </c>
    </row>
    <row r="184" spans="1:6" ht="15" hidden="1">
      <c r="A184" s="120"/>
      <c r="B184" s="8" t="s">
        <v>146</v>
      </c>
      <c r="C184" s="8" t="s">
        <v>114</v>
      </c>
      <c r="D184" s="8">
        <v>1</v>
      </c>
      <c r="E184" s="16">
        <f>'Мед-ты РБ'!E197</f>
        <v>0</v>
      </c>
      <c r="F184" s="15">
        <f t="shared" si="9"/>
        <v>0</v>
      </c>
    </row>
    <row r="185" spans="1:6" ht="15" hidden="1">
      <c r="A185" s="120"/>
      <c r="B185" s="8" t="s">
        <v>36</v>
      </c>
      <c r="C185" s="8" t="s">
        <v>114</v>
      </c>
      <c r="D185" s="8">
        <v>4</v>
      </c>
      <c r="E185" s="16">
        <f>'Мед-ты РБ'!E198</f>
        <v>0</v>
      </c>
      <c r="F185" s="15">
        <f t="shared" si="9"/>
        <v>0</v>
      </c>
    </row>
    <row r="186" spans="1:6" ht="15" hidden="1">
      <c r="A186" s="120"/>
      <c r="B186" s="8" t="str">
        <f>B173</f>
        <v>мыло жидкое</v>
      </c>
      <c r="C186" s="8" t="str">
        <f>C173</f>
        <v>мл</v>
      </c>
      <c r="D186" s="8">
        <f>D173</f>
        <v>0.5</v>
      </c>
      <c r="E186" s="16">
        <f>'Мед-ты РБ'!E199</f>
        <v>0</v>
      </c>
      <c r="F186" s="15">
        <f t="shared" si="9"/>
        <v>0</v>
      </c>
    </row>
    <row r="187" spans="1:6" ht="15" hidden="1">
      <c r="A187" s="120"/>
      <c r="B187" s="104" t="s">
        <v>88</v>
      </c>
      <c r="C187" s="104"/>
      <c r="D187" s="104"/>
      <c r="E187" s="104"/>
      <c r="F187" s="38">
        <f>SUM(D177:F178)</f>
        <v>2.56</v>
      </c>
    </row>
    <row r="188" spans="1:6" ht="15" hidden="1">
      <c r="A188" s="120"/>
      <c r="B188" s="104" t="s">
        <v>89</v>
      </c>
      <c r="C188" s="104"/>
      <c r="D188" s="104"/>
      <c r="E188" s="104"/>
      <c r="F188" s="38">
        <f>SUM(F179:F186)</f>
        <v>1.2151619999999999</v>
      </c>
    </row>
    <row r="189" spans="1:6" ht="15" customHeight="1">
      <c r="A189" s="11" t="s">
        <v>178</v>
      </c>
      <c r="B189" s="104" t="s">
        <v>149</v>
      </c>
      <c r="C189" s="104"/>
      <c r="D189" s="104"/>
      <c r="E189" s="104"/>
      <c r="F189" s="104"/>
    </row>
    <row r="190" spans="1:6" ht="48">
      <c r="A190" s="8" t="s">
        <v>16</v>
      </c>
      <c r="B190" s="13" t="s">
        <v>6</v>
      </c>
      <c r="C190" s="13" t="s">
        <v>7</v>
      </c>
      <c r="D190" s="117">
        <f>D21</f>
        <v>0.25</v>
      </c>
      <c r="E190" s="117"/>
      <c r="F190" s="117"/>
    </row>
    <row r="191" spans="1:6" ht="36">
      <c r="A191" s="120" t="s">
        <v>76</v>
      </c>
      <c r="B191" s="13" t="s">
        <v>10</v>
      </c>
      <c r="C191" s="13" t="s">
        <v>9</v>
      </c>
      <c r="D191" s="117">
        <f>D22</f>
        <v>0.5</v>
      </c>
      <c r="E191" s="117"/>
      <c r="F191" s="117"/>
    </row>
    <row r="192" spans="1:6" ht="15">
      <c r="A192" s="120"/>
      <c r="B192" s="8" t="s">
        <v>19</v>
      </c>
      <c r="C192" s="8" t="s">
        <v>112</v>
      </c>
      <c r="D192" s="8">
        <v>1</v>
      </c>
      <c r="E192" s="16">
        <f>'Мед-ты РБ'!E192</f>
        <v>0.0096</v>
      </c>
      <c r="F192" s="24">
        <f>D192*E192</f>
        <v>0.0096</v>
      </c>
    </row>
    <row r="193" spans="1:6" ht="15">
      <c r="A193" s="120"/>
      <c r="B193" s="8" t="s">
        <v>20</v>
      </c>
      <c r="C193" s="8" t="s">
        <v>112</v>
      </c>
      <c r="D193" s="8">
        <v>4</v>
      </c>
      <c r="E193" s="16">
        <f>'Мед-ты РБ'!E193</f>
        <v>0.01148</v>
      </c>
      <c r="F193" s="24">
        <f aca="true" t="shared" si="10" ref="F193:F207">D193*E193</f>
        <v>0.04592</v>
      </c>
    </row>
    <row r="194" spans="1:6" ht="15">
      <c r="A194" s="120"/>
      <c r="B194" s="8" t="s">
        <v>21</v>
      </c>
      <c r="C194" s="8" t="s">
        <v>114</v>
      </c>
      <c r="D194" s="8">
        <v>1</v>
      </c>
      <c r="E194" s="16">
        <f>'Мед-ты РБ'!E194</f>
        <v>0.00809</v>
      </c>
      <c r="F194" s="24">
        <f t="shared" si="10"/>
        <v>0.00809</v>
      </c>
    </row>
    <row r="195" spans="1:6" ht="15">
      <c r="A195" s="120"/>
      <c r="B195" s="8" t="s">
        <v>22</v>
      </c>
      <c r="C195" s="8" t="s">
        <v>115</v>
      </c>
      <c r="D195" s="8">
        <v>1</v>
      </c>
      <c r="E195" s="16">
        <f>'Мед-ты РБ'!E195</f>
        <v>1.18</v>
      </c>
      <c r="F195" s="24">
        <f t="shared" si="10"/>
        <v>1.18</v>
      </c>
    </row>
    <row r="196" spans="1:6" ht="15">
      <c r="A196" s="120"/>
      <c r="B196" s="8" t="s">
        <v>24</v>
      </c>
      <c r="C196" s="8" t="s">
        <v>114</v>
      </c>
      <c r="D196" s="8">
        <v>0.4</v>
      </c>
      <c r="E196" s="16">
        <f>'Мед-ты РБ'!E196</f>
        <v>0.01498</v>
      </c>
      <c r="F196" s="24">
        <f t="shared" si="10"/>
        <v>0.005992000000000001</v>
      </c>
    </row>
    <row r="197" spans="1:6" ht="15">
      <c r="A197" s="120"/>
      <c r="B197" s="8" t="s">
        <v>25</v>
      </c>
      <c r="C197" s="8" t="s">
        <v>112</v>
      </c>
      <c r="D197" s="8">
        <v>1</v>
      </c>
      <c r="E197" s="16">
        <f>'Мед-ты РБ'!E197</f>
        <v>0</v>
      </c>
      <c r="F197" s="24">
        <f t="shared" si="10"/>
        <v>0</v>
      </c>
    </row>
    <row r="198" spans="1:6" ht="15">
      <c r="A198" s="120"/>
      <c r="B198" s="8" t="s">
        <v>27</v>
      </c>
      <c r="C198" s="8" t="s">
        <v>114</v>
      </c>
      <c r="D198" s="8">
        <v>1</v>
      </c>
      <c r="E198" s="16">
        <f>'Мед-ты РБ'!E198</f>
        <v>0</v>
      </c>
      <c r="F198" s="24">
        <f t="shared" si="10"/>
        <v>0</v>
      </c>
    </row>
    <row r="199" spans="1:6" ht="15">
      <c r="A199" s="120"/>
      <c r="B199" s="8" t="s">
        <v>28</v>
      </c>
      <c r="C199" s="8" t="s">
        <v>114</v>
      </c>
      <c r="D199" s="8">
        <v>1</v>
      </c>
      <c r="E199" s="16">
        <f>'Мед-ты РБ'!E199</f>
        <v>0</v>
      </c>
      <c r="F199" s="24">
        <f t="shared" si="10"/>
        <v>0</v>
      </c>
    </row>
    <row r="200" spans="1:6" ht="15">
      <c r="A200" s="120"/>
      <c r="B200" s="8" t="s">
        <v>29</v>
      </c>
      <c r="C200" s="8" t="s">
        <v>114</v>
      </c>
      <c r="D200" s="8">
        <v>0.5</v>
      </c>
      <c r="E200" s="16">
        <f>'Мед-ты РБ'!E200</f>
        <v>0.0326</v>
      </c>
      <c r="F200" s="24">
        <f t="shared" si="10"/>
        <v>0.0163</v>
      </c>
    </row>
    <row r="201" spans="1:6" ht="15">
      <c r="A201" s="120"/>
      <c r="B201" s="8" t="s">
        <v>30</v>
      </c>
      <c r="C201" s="8" t="s">
        <v>111</v>
      </c>
      <c r="D201" s="8">
        <v>1</v>
      </c>
      <c r="E201" s="16">
        <f>'Мед-ты РБ'!E201</f>
        <v>0.01</v>
      </c>
      <c r="F201" s="24">
        <f t="shared" si="10"/>
        <v>0.01</v>
      </c>
    </row>
    <row r="202" spans="1:6" ht="15">
      <c r="A202" s="120"/>
      <c r="B202" s="8" t="s">
        <v>150</v>
      </c>
      <c r="C202" s="8" t="s">
        <v>111</v>
      </c>
      <c r="D202" s="8">
        <v>94.98</v>
      </c>
      <c r="E202" s="16">
        <f>'Мед-ты РБ'!E202</f>
        <v>0.0026</v>
      </c>
      <c r="F202" s="24">
        <f t="shared" si="10"/>
        <v>0.246948</v>
      </c>
    </row>
    <row r="203" spans="1:6" ht="15">
      <c r="A203" s="120"/>
      <c r="B203" s="8" t="s">
        <v>151</v>
      </c>
      <c r="C203" s="8" t="s">
        <v>111</v>
      </c>
      <c r="D203" s="8">
        <v>0.31</v>
      </c>
      <c r="E203" s="16">
        <f>'Мед-ты РБ'!E203</f>
        <v>0.0659</v>
      </c>
      <c r="F203" s="24">
        <f t="shared" si="10"/>
        <v>0.020429</v>
      </c>
    </row>
    <row r="204" spans="1:6" ht="15">
      <c r="A204" s="120"/>
      <c r="B204" s="8" t="s">
        <v>152</v>
      </c>
      <c r="C204" s="8" t="s">
        <v>111</v>
      </c>
      <c r="D204" s="8">
        <v>1.38</v>
      </c>
      <c r="E204" s="16">
        <f>'Мед-ты РБ'!E204</f>
        <v>0.0236</v>
      </c>
      <c r="F204" s="24">
        <f t="shared" si="10"/>
        <v>0.032568</v>
      </c>
    </row>
    <row r="205" spans="1:6" ht="15">
      <c r="A205" s="120"/>
      <c r="B205" s="8" t="s">
        <v>153</v>
      </c>
      <c r="C205" s="8" t="s">
        <v>111</v>
      </c>
      <c r="D205" s="8">
        <v>0.62</v>
      </c>
      <c r="E205" s="16">
        <f>'Мед-ты РБ'!E205</f>
        <v>0.0558</v>
      </c>
      <c r="F205" s="24">
        <f t="shared" si="10"/>
        <v>0.034596</v>
      </c>
    </row>
    <row r="206" spans="1:6" ht="15">
      <c r="A206" s="120"/>
      <c r="B206" s="8" t="s">
        <v>154</v>
      </c>
      <c r="C206" s="8" t="s">
        <v>111</v>
      </c>
      <c r="D206" s="8">
        <v>0.42</v>
      </c>
      <c r="E206" s="16">
        <f>'Мед-ты РБ'!E206</f>
        <v>0.0659</v>
      </c>
      <c r="F206" s="24">
        <f t="shared" si="10"/>
        <v>0.027677999999999998</v>
      </c>
    </row>
    <row r="207" spans="1:6" ht="15">
      <c r="A207" s="120"/>
      <c r="B207" s="8" t="s">
        <v>155</v>
      </c>
      <c r="C207" s="8" t="s">
        <v>114</v>
      </c>
      <c r="D207" s="8">
        <v>2</v>
      </c>
      <c r="E207" s="16">
        <f>'Мед-ты РБ'!E207</f>
        <v>0.2839</v>
      </c>
      <c r="F207" s="24">
        <f t="shared" si="10"/>
        <v>0.5678</v>
      </c>
    </row>
    <row r="208" spans="1:6" ht="15">
      <c r="A208" s="120"/>
      <c r="B208" s="104" t="s">
        <v>88</v>
      </c>
      <c r="C208" s="104"/>
      <c r="D208" s="104"/>
      <c r="E208" s="104"/>
      <c r="F208" s="38">
        <f>D190+D191</f>
        <v>0.75</v>
      </c>
    </row>
    <row r="209" spans="1:6" ht="15">
      <c r="A209" s="120"/>
      <c r="B209" s="104" t="s">
        <v>89</v>
      </c>
      <c r="C209" s="104"/>
      <c r="D209" s="104"/>
      <c r="E209" s="104"/>
      <c r="F209" s="38">
        <f>F192+F193+F194+F195+F196+F197+F198+F199+F200+F201+F202+F203+F204+F205+F206+F207</f>
        <v>2.205921</v>
      </c>
    </row>
    <row r="210" spans="1:6" ht="15">
      <c r="A210" s="11" t="s">
        <v>179</v>
      </c>
      <c r="B210" s="104" t="s">
        <v>160</v>
      </c>
      <c r="C210" s="104"/>
      <c r="D210" s="104"/>
      <c r="E210" s="104"/>
      <c r="F210" s="104"/>
    </row>
    <row r="211" spans="1:6" ht="48">
      <c r="A211" s="8" t="s">
        <v>16</v>
      </c>
      <c r="B211" s="13" t="s">
        <v>6</v>
      </c>
      <c r="C211" s="13" t="s">
        <v>7</v>
      </c>
      <c r="D211" s="117">
        <f>D177</f>
        <v>0.25</v>
      </c>
      <c r="E211" s="117"/>
      <c r="F211" s="117"/>
    </row>
    <row r="212" spans="1:6" ht="36">
      <c r="A212" s="120" t="s">
        <v>76</v>
      </c>
      <c r="B212" s="13" t="str">
        <f>B5</f>
        <v>для гематологических (исследование одного показателя), биохимических или исследований протромбинового времени</v>
      </c>
      <c r="C212" s="13" t="s">
        <v>9</v>
      </c>
      <c r="D212" s="117">
        <f>D5</f>
        <v>0.25</v>
      </c>
      <c r="E212" s="117"/>
      <c r="F212" s="117"/>
    </row>
    <row r="213" spans="1:6" ht="15">
      <c r="A213" s="120"/>
      <c r="B213" s="8" t="s">
        <v>19</v>
      </c>
      <c r="C213" s="8" t="s">
        <v>112</v>
      </c>
      <c r="D213" s="8">
        <v>1</v>
      </c>
      <c r="E213" s="16">
        <f>'Мед-ты РБ'!E213</f>
        <v>0.0218</v>
      </c>
      <c r="F213" s="24">
        <f>D213*E213</f>
        <v>0.0218</v>
      </c>
    </row>
    <row r="214" spans="1:6" ht="15">
      <c r="A214" s="120"/>
      <c r="B214" s="8" t="str">
        <f>B180</f>
        <v>Вата</v>
      </c>
      <c r="C214" s="8" t="s">
        <v>111</v>
      </c>
      <c r="D214" s="8">
        <v>1</v>
      </c>
      <c r="E214" s="16">
        <f>'Мед-ты РБ'!E214</f>
        <v>0.01148</v>
      </c>
      <c r="F214" s="24">
        <f aca="true" t="shared" si="11" ref="F214:F219">D214*E214</f>
        <v>0.01148</v>
      </c>
    </row>
    <row r="215" spans="1:6" ht="15">
      <c r="A215" s="120"/>
      <c r="B215" s="8" t="s">
        <v>21</v>
      </c>
      <c r="C215" s="8" t="s">
        <v>114</v>
      </c>
      <c r="D215" s="8">
        <v>1</v>
      </c>
      <c r="E215" s="16">
        <f>'Мед-ты РБ'!E215</f>
        <v>0.00809</v>
      </c>
      <c r="F215" s="24">
        <f t="shared" si="11"/>
        <v>0.00809</v>
      </c>
    </row>
    <row r="216" spans="1:6" ht="15">
      <c r="A216" s="120"/>
      <c r="B216" s="8" t="s">
        <v>22</v>
      </c>
      <c r="C216" s="8" t="s">
        <v>115</v>
      </c>
      <c r="D216" s="8">
        <v>1</v>
      </c>
      <c r="E216" s="16">
        <f>'Мед-ты РБ'!E216</f>
        <v>1.18</v>
      </c>
      <c r="F216" s="24">
        <f t="shared" si="11"/>
        <v>1.18</v>
      </c>
    </row>
    <row r="217" spans="1:6" ht="15">
      <c r="A217" s="120"/>
      <c r="B217" s="8" t="s">
        <v>36</v>
      </c>
      <c r="C217" s="8" t="s">
        <v>112</v>
      </c>
      <c r="D217" s="8">
        <v>1</v>
      </c>
      <c r="E217" s="16">
        <f>'Мед-ты РБ'!E217</f>
        <v>0.0156</v>
      </c>
      <c r="F217" s="24">
        <f t="shared" si="11"/>
        <v>0.0156</v>
      </c>
    </row>
    <row r="218" spans="1:6" ht="15">
      <c r="A218" s="120"/>
      <c r="B218" s="8" t="s">
        <v>24</v>
      </c>
      <c r="C218" s="8" t="s">
        <v>114</v>
      </c>
      <c r="D218" s="8">
        <v>0.4</v>
      </c>
      <c r="E218" s="16">
        <f>'Мед-ты РБ'!E218</f>
        <v>0.01498</v>
      </c>
      <c r="F218" s="24">
        <f t="shared" si="11"/>
        <v>0.005992000000000001</v>
      </c>
    </row>
    <row r="219" spans="1:6" ht="36">
      <c r="A219" s="120"/>
      <c r="B219" s="8" t="s">
        <v>182</v>
      </c>
      <c r="C219" s="8" t="s">
        <v>181</v>
      </c>
      <c r="D219" s="8">
        <v>2</v>
      </c>
      <c r="E219" s="16">
        <f>'Мед-ты РБ'!E219</f>
        <v>14.4</v>
      </c>
      <c r="F219" s="24">
        <f t="shared" si="11"/>
        <v>28.8</v>
      </c>
    </row>
    <row r="220" spans="1:6" ht="15">
      <c r="A220" s="120"/>
      <c r="B220" s="104" t="s">
        <v>88</v>
      </c>
      <c r="C220" s="104"/>
      <c r="D220" s="104"/>
      <c r="E220" s="104"/>
      <c r="F220" s="38">
        <f>D211+D212</f>
        <v>0.5</v>
      </c>
    </row>
    <row r="221" spans="1:6" ht="15">
      <c r="A221" s="120"/>
      <c r="B221" s="104" t="s">
        <v>89</v>
      </c>
      <c r="C221" s="104"/>
      <c r="D221" s="104"/>
      <c r="E221" s="104"/>
      <c r="F221" s="38">
        <f>SUM(F213:F219)</f>
        <v>30.042962</v>
      </c>
    </row>
    <row r="222" spans="1:6" ht="18.75" customHeight="1">
      <c r="A222" s="11" t="s">
        <v>180</v>
      </c>
      <c r="B222" s="104" t="s">
        <v>162</v>
      </c>
      <c r="C222" s="104"/>
      <c r="D222" s="104"/>
      <c r="E222" s="104"/>
      <c r="F222" s="104"/>
    </row>
    <row r="223" spans="1:6" ht="48">
      <c r="A223" s="8">
        <v>1.2</v>
      </c>
      <c r="B223" s="25" t="s">
        <v>6</v>
      </c>
      <c r="C223" s="25" t="s">
        <v>7</v>
      </c>
      <c r="D223" s="115">
        <f>D21</f>
        <v>0.25</v>
      </c>
      <c r="E223" s="115"/>
      <c r="F223" s="115"/>
    </row>
    <row r="224" spans="1:6" ht="36">
      <c r="A224" s="8" t="s">
        <v>170</v>
      </c>
      <c r="B224" s="25" t="s">
        <v>163</v>
      </c>
      <c r="C224" s="25" t="s">
        <v>5</v>
      </c>
      <c r="D224" s="116">
        <v>1.46</v>
      </c>
      <c r="E224" s="116"/>
      <c r="F224" s="116"/>
    </row>
    <row r="225" spans="1:6" ht="15">
      <c r="A225" s="161"/>
      <c r="B225" s="25" t="s">
        <v>98</v>
      </c>
      <c r="C225" s="25" t="s">
        <v>92</v>
      </c>
      <c r="D225" s="25">
        <v>0.02</v>
      </c>
      <c r="E225" s="26">
        <f>'Мед-ты РБ'!E225</f>
        <v>0.41</v>
      </c>
      <c r="F225" s="47">
        <f aca="true" t="shared" si="12" ref="F225:F231">D225*E225</f>
        <v>0.008199999999999999</v>
      </c>
    </row>
    <row r="226" spans="1:6" ht="15">
      <c r="A226" s="130"/>
      <c r="B226" s="25" t="str">
        <f>B17</f>
        <v>спирт 96,6</v>
      </c>
      <c r="C226" s="25" t="s">
        <v>92</v>
      </c>
      <c r="D226" s="25">
        <v>1</v>
      </c>
      <c r="E226" s="26">
        <f>'Мед-ты РБ'!E226</f>
        <v>0.01</v>
      </c>
      <c r="F226" s="47">
        <f t="shared" si="12"/>
        <v>0.01</v>
      </c>
    </row>
    <row r="227" spans="1:6" ht="15">
      <c r="A227" s="130"/>
      <c r="B227" s="25" t="s">
        <v>96</v>
      </c>
      <c r="C227" s="25" t="s">
        <v>92</v>
      </c>
      <c r="D227" s="25">
        <v>0.01</v>
      </c>
      <c r="E227" s="26">
        <f>'Мед-ты РБ'!E227</f>
        <v>0</v>
      </c>
      <c r="F227" s="47">
        <f t="shared" si="12"/>
        <v>0</v>
      </c>
    </row>
    <row r="228" spans="1:6" ht="15">
      <c r="A228" s="130"/>
      <c r="B228" s="25" t="s">
        <v>97</v>
      </c>
      <c r="C228" s="25" t="s">
        <v>92</v>
      </c>
      <c r="D228" s="25">
        <v>0.02</v>
      </c>
      <c r="E228" s="26">
        <f>'Мед-ты РБ'!E228</f>
        <v>0</v>
      </c>
      <c r="F228" s="47">
        <f t="shared" si="12"/>
        <v>0</v>
      </c>
    </row>
    <row r="229" spans="1:6" ht="15">
      <c r="A229" s="130"/>
      <c r="B229" s="25" t="s">
        <v>22</v>
      </c>
      <c r="C229" s="25" t="s">
        <v>115</v>
      </c>
      <c r="D229" s="25">
        <v>1</v>
      </c>
      <c r="E229" s="26">
        <f>'Мед-ты РБ'!E229</f>
        <v>1.18</v>
      </c>
      <c r="F229" s="47">
        <f t="shared" si="12"/>
        <v>1.18</v>
      </c>
    </row>
    <row r="230" spans="1:6" ht="15">
      <c r="A230" s="130"/>
      <c r="B230" s="25" t="s">
        <v>24</v>
      </c>
      <c r="C230" s="25" t="s">
        <v>114</v>
      </c>
      <c r="D230" s="25">
        <v>0.5</v>
      </c>
      <c r="E230" s="26">
        <f>'Мед-ты РБ'!E230</f>
        <v>0.01498</v>
      </c>
      <c r="F230" s="47">
        <f t="shared" si="12"/>
        <v>0.00749</v>
      </c>
    </row>
    <row r="231" spans="1:6" ht="15">
      <c r="A231" s="130"/>
      <c r="B231" s="25" t="s">
        <v>32</v>
      </c>
      <c r="C231" s="25" t="s">
        <v>114</v>
      </c>
      <c r="D231" s="25">
        <v>1</v>
      </c>
      <c r="E231" s="26">
        <f>'Мед-ты РБ'!E231</f>
        <v>0.01148</v>
      </c>
      <c r="F231" s="47">
        <f t="shared" si="12"/>
        <v>0.01148</v>
      </c>
    </row>
    <row r="232" spans="1:6" ht="15">
      <c r="A232" s="130"/>
      <c r="B232" s="108" t="s">
        <v>88</v>
      </c>
      <c r="C232" s="109"/>
      <c r="D232" s="109"/>
      <c r="E232" s="110"/>
      <c r="F232" s="40">
        <f>D223+D224</f>
        <v>1.71</v>
      </c>
    </row>
    <row r="233" spans="1:6" ht="15">
      <c r="A233" s="131"/>
      <c r="B233" s="108" t="s">
        <v>89</v>
      </c>
      <c r="C233" s="109"/>
      <c r="D233" s="109"/>
      <c r="E233" s="110"/>
      <c r="F233" s="40">
        <f>SUM(F225:F231)</f>
        <v>1.2171699999999999</v>
      </c>
    </row>
  </sheetData>
  <sheetProtection/>
  <mergeCells count="116">
    <mergeCell ref="A1:F1"/>
    <mergeCell ref="B3:F3"/>
    <mergeCell ref="D4:F4"/>
    <mergeCell ref="D5:F5"/>
    <mergeCell ref="A6:A19"/>
    <mergeCell ref="B18:E18"/>
    <mergeCell ref="B19:E19"/>
    <mergeCell ref="B20:F20"/>
    <mergeCell ref="D21:F21"/>
    <mergeCell ref="A22:A39"/>
    <mergeCell ref="D22:F22"/>
    <mergeCell ref="B38:E38"/>
    <mergeCell ref="B39:E39"/>
    <mergeCell ref="B40:F40"/>
    <mergeCell ref="D41:F41"/>
    <mergeCell ref="A42:A47"/>
    <mergeCell ref="D42:F42"/>
    <mergeCell ref="A48:A54"/>
    <mergeCell ref="D48:F48"/>
    <mergeCell ref="B53:E53"/>
    <mergeCell ref="B54:E54"/>
    <mergeCell ref="B55:F55"/>
    <mergeCell ref="D56:F56"/>
    <mergeCell ref="A57:A62"/>
    <mergeCell ref="D57:F57"/>
    <mergeCell ref="A63:A69"/>
    <mergeCell ref="D63:F63"/>
    <mergeCell ref="B68:E68"/>
    <mergeCell ref="B69:E69"/>
    <mergeCell ref="B70:F70"/>
    <mergeCell ref="D71:F71"/>
    <mergeCell ref="A72:A76"/>
    <mergeCell ref="D72:F72"/>
    <mergeCell ref="A77:A83"/>
    <mergeCell ref="D77:F77"/>
    <mergeCell ref="B82:E82"/>
    <mergeCell ref="B83:E83"/>
    <mergeCell ref="B84:F84"/>
    <mergeCell ref="D85:F85"/>
    <mergeCell ref="D86:F86"/>
    <mergeCell ref="D87:F87"/>
    <mergeCell ref="D88:F88"/>
    <mergeCell ref="D89:F89"/>
    <mergeCell ref="D90:F90"/>
    <mergeCell ref="D91:F91"/>
    <mergeCell ref="A92:A98"/>
    <mergeCell ref="B97:E97"/>
    <mergeCell ref="B98:E98"/>
    <mergeCell ref="B99:F99"/>
    <mergeCell ref="D100:F100"/>
    <mergeCell ref="A101:A107"/>
    <mergeCell ref="D101:F101"/>
    <mergeCell ref="A108:A111"/>
    <mergeCell ref="D108:F108"/>
    <mergeCell ref="B112:E112"/>
    <mergeCell ref="B113:E113"/>
    <mergeCell ref="B114:F114"/>
    <mergeCell ref="D115:F115"/>
    <mergeCell ref="D116:F116"/>
    <mergeCell ref="A117:A123"/>
    <mergeCell ref="D117:F117"/>
    <mergeCell ref="A124:A129"/>
    <mergeCell ref="D124:F124"/>
    <mergeCell ref="B130:E130"/>
    <mergeCell ref="B131:E131"/>
    <mergeCell ref="A132:F132"/>
    <mergeCell ref="B133:F133"/>
    <mergeCell ref="D134:F134"/>
    <mergeCell ref="A135:A140"/>
    <mergeCell ref="D135:F135"/>
    <mergeCell ref="B139:E139"/>
    <mergeCell ref="B140:E140"/>
    <mergeCell ref="B141:F141"/>
    <mergeCell ref="D142:F142"/>
    <mergeCell ref="A143:A147"/>
    <mergeCell ref="D143:F143"/>
    <mergeCell ref="B146:E146"/>
    <mergeCell ref="B147:E147"/>
    <mergeCell ref="B148:E148"/>
    <mergeCell ref="D149:F149"/>
    <mergeCell ref="A150:A157"/>
    <mergeCell ref="D150:F150"/>
    <mergeCell ref="B156:E156"/>
    <mergeCell ref="B157:E157"/>
    <mergeCell ref="B158:F158"/>
    <mergeCell ref="D159:F159"/>
    <mergeCell ref="A160:A165"/>
    <mergeCell ref="D160:F160"/>
    <mergeCell ref="A166:A175"/>
    <mergeCell ref="D166:F166"/>
    <mergeCell ref="B174:E174"/>
    <mergeCell ref="B175:E175"/>
    <mergeCell ref="B176:F176"/>
    <mergeCell ref="D177:F177"/>
    <mergeCell ref="D178:F178"/>
    <mergeCell ref="A179:A188"/>
    <mergeCell ref="B187:E187"/>
    <mergeCell ref="B188:E188"/>
    <mergeCell ref="B189:F189"/>
    <mergeCell ref="D190:F190"/>
    <mergeCell ref="A191:A209"/>
    <mergeCell ref="D191:F191"/>
    <mergeCell ref="B208:E208"/>
    <mergeCell ref="B209:E209"/>
    <mergeCell ref="B210:F210"/>
    <mergeCell ref="D211:F211"/>
    <mergeCell ref="A212:A221"/>
    <mergeCell ref="D212:F212"/>
    <mergeCell ref="B220:E220"/>
    <mergeCell ref="B221:E221"/>
    <mergeCell ref="B222:F222"/>
    <mergeCell ref="D223:F223"/>
    <mergeCell ref="D224:F224"/>
    <mergeCell ref="A225:A233"/>
    <mergeCell ref="B232:E232"/>
    <mergeCell ref="B233:E233"/>
  </mergeCells>
  <printOptions/>
  <pageMargins left="0" right="0" top="0" bottom="0" header="0" footer="0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Melkosoft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FuckYouBill</dc:creator>
  <cp:keywords/>
  <dc:description/>
  <cp:lastModifiedBy>Ilya Kovalenko</cp:lastModifiedBy>
  <cp:lastPrinted>2023-07-21T11:29:41Z</cp:lastPrinted>
  <dcterms:created xsi:type="dcterms:W3CDTF">2010-05-18T08:43:55Z</dcterms:created>
  <dcterms:modified xsi:type="dcterms:W3CDTF">2024-02-19T05:31:50Z</dcterms:modified>
  <cp:category/>
  <cp:version/>
  <cp:contentType/>
  <cp:contentStatus/>
</cp:coreProperties>
</file>